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1910" windowHeight="5580" firstSheet="1" activeTab="6"/>
  </bookViews>
  <sheets>
    <sheet name="Buxheti  fillestar" sheetId="12" r:id="rId1"/>
    <sheet name="grandi" sheetId="13" r:id="rId2"/>
    <sheet name="nga te hyrat" sheetId="16" r:id="rId3"/>
    <sheet name="te hyrat e bartura" sheetId="17" r:id="rId4"/>
    <sheet name="buxhet shtesë " sheetId="18" r:id="rId5"/>
    <sheet name="participime dhe donacioni" sheetId="19" r:id="rId6"/>
    <sheet name="Gjithsejt planifikimi" sheetId="20" r:id="rId7"/>
    <sheet name="Sheet1" sheetId="21" state="hidden" r:id="rId8"/>
    <sheet name="Sheet2" sheetId="22" r:id="rId9"/>
  </sheets>
  <definedNames>
    <definedName name="_xlnm._FilterDatabase" localSheetId="0" hidden="1">'Buxheti  fillestar'!$A$1:$A$26</definedName>
  </definedNames>
  <calcPr calcId="145621"/>
</workbook>
</file>

<file path=xl/calcChain.xml><?xml version="1.0" encoding="utf-8"?>
<calcChain xmlns="http://schemas.openxmlformats.org/spreadsheetml/2006/main">
  <c r="H13" i="19" l="1"/>
  <c r="B28" i="19"/>
  <c r="B35" i="19"/>
  <c r="G13" i="19"/>
  <c r="G26" i="19"/>
  <c r="E18" i="13"/>
  <c r="I18" i="13"/>
  <c r="I16" i="13"/>
  <c r="H13" i="13"/>
  <c r="H26" i="13"/>
  <c r="E16" i="19"/>
  <c r="F16" i="19"/>
  <c r="F26" i="19"/>
  <c r="G16" i="19"/>
  <c r="H16" i="19"/>
  <c r="E21" i="19"/>
  <c r="E26" i="19"/>
  <c r="F21" i="19"/>
  <c r="G21" i="19"/>
  <c r="H21" i="19"/>
  <c r="D21" i="19"/>
  <c r="I13" i="13"/>
  <c r="C21" i="20"/>
  <c r="C16" i="20"/>
  <c r="C26" i="20"/>
  <c r="C21" i="18"/>
  <c r="C16" i="18"/>
  <c r="C26" i="18"/>
  <c r="C26" i="19"/>
  <c r="D16" i="19"/>
  <c r="D26" i="19"/>
  <c r="C16" i="17"/>
  <c r="C21" i="17"/>
  <c r="C26" i="17"/>
  <c r="E21" i="17"/>
  <c r="F21" i="17"/>
  <c r="G21" i="17"/>
  <c r="H21" i="17"/>
  <c r="D21" i="17"/>
  <c r="D26" i="17"/>
  <c r="E16" i="17"/>
  <c r="F16" i="17"/>
  <c r="F26" i="17"/>
  <c r="G16" i="17"/>
  <c r="H16" i="17"/>
  <c r="D16" i="17"/>
  <c r="D21" i="16"/>
  <c r="E21" i="16"/>
  <c r="F21" i="16"/>
  <c r="G21" i="16"/>
  <c r="G26" i="16"/>
  <c r="H21" i="16"/>
  <c r="D16" i="16"/>
  <c r="E16" i="16"/>
  <c r="F16" i="16"/>
  <c r="G16" i="16"/>
  <c r="H16" i="16"/>
  <c r="C21" i="16"/>
  <c r="C26" i="16"/>
  <c r="C16" i="16"/>
  <c r="I5" i="13"/>
  <c r="I6" i="13"/>
  <c r="I7" i="13"/>
  <c r="I8" i="13"/>
  <c r="I9" i="13"/>
  <c r="I10" i="13"/>
  <c r="I11" i="13"/>
  <c r="I12" i="13"/>
  <c r="I14" i="13"/>
  <c r="I15" i="13"/>
  <c r="I17" i="13"/>
  <c r="I19" i="13"/>
  <c r="I20" i="13"/>
  <c r="I22" i="13"/>
  <c r="I21" i="13"/>
  <c r="I23" i="13"/>
  <c r="I24" i="13"/>
  <c r="I25" i="13"/>
  <c r="D16" i="13"/>
  <c r="D26" i="13"/>
  <c r="F16" i="13"/>
  <c r="G16" i="13"/>
  <c r="G26" i="13"/>
  <c r="H16" i="13"/>
  <c r="D21" i="13"/>
  <c r="E21" i="13"/>
  <c r="F21" i="13"/>
  <c r="F26" i="13"/>
  <c r="G21" i="13"/>
  <c r="H21" i="13"/>
  <c r="C21" i="13"/>
  <c r="C26" i="13"/>
  <c r="C16" i="13"/>
  <c r="D26" i="12"/>
  <c r="E26" i="12"/>
  <c r="F26" i="12"/>
  <c r="G26" i="12"/>
  <c r="H26" i="12"/>
  <c r="C26" i="12"/>
  <c r="C21" i="12"/>
  <c r="C16" i="12"/>
  <c r="I22" i="16"/>
  <c r="I23" i="16"/>
  <c r="I24" i="16"/>
  <c r="I25" i="16"/>
  <c r="I18" i="16"/>
  <c r="I19" i="16"/>
  <c r="I20" i="16"/>
  <c r="I17" i="16"/>
  <c r="I5" i="16"/>
  <c r="I6" i="16"/>
  <c r="I7" i="16"/>
  <c r="I8" i="16"/>
  <c r="I9" i="16"/>
  <c r="I10" i="16"/>
  <c r="I11" i="16"/>
  <c r="I12" i="16"/>
  <c r="I13" i="16"/>
  <c r="I14" i="16"/>
  <c r="I15" i="16"/>
  <c r="I4" i="16"/>
  <c r="I4" i="13"/>
  <c r="E13" i="20"/>
  <c r="I13" i="20"/>
  <c r="H12" i="20"/>
  <c r="E21" i="18"/>
  <c r="E26" i="18"/>
  <c r="F21" i="18"/>
  <c r="G21" i="18"/>
  <c r="H21" i="18"/>
  <c r="E16" i="18"/>
  <c r="F16" i="18"/>
  <c r="F26" i="18"/>
  <c r="G16" i="18"/>
  <c r="G26" i="18"/>
  <c r="H16" i="18"/>
  <c r="H26" i="18"/>
  <c r="D16" i="18"/>
  <c r="D26" i="18"/>
  <c r="D21" i="18"/>
  <c r="I25" i="19"/>
  <c r="I24" i="19"/>
  <c r="I23" i="19"/>
  <c r="I22" i="19"/>
  <c r="I20" i="19"/>
  <c r="I19" i="19"/>
  <c r="I18" i="19"/>
  <c r="I17" i="19"/>
  <c r="I16" i="19"/>
  <c r="I15" i="19"/>
  <c r="I14" i="19"/>
  <c r="I12" i="19"/>
  <c r="I11" i="19"/>
  <c r="I10" i="19"/>
  <c r="I9" i="19"/>
  <c r="I8" i="19"/>
  <c r="I7" i="19"/>
  <c r="I6" i="19"/>
  <c r="I5" i="19"/>
  <c r="I4" i="19"/>
  <c r="I25" i="18"/>
  <c r="I24" i="18"/>
  <c r="I23" i="18"/>
  <c r="I21" i="18"/>
  <c r="I22" i="18"/>
  <c r="I20" i="18"/>
  <c r="I19" i="18"/>
  <c r="I18" i="18"/>
  <c r="I17" i="18"/>
  <c r="I16" i="18"/>
  <c r="I15" i="18"/>
  <c r="I14" i="18"/>
  <c r="I13" i="18"/>
  <c r="I12" i="18"/>
  <c r="I11" i="18"/>
  <c r="I10" i="18"/>
  <c r="I9" i="18"/>
  <c r="I8" i="18"/>
  <c r="I7" i="18"/>
  <c r="I6" i="18"/>
  <c r="I5" i="18"/>
  <c r="I26" i="18"/>
  <c r="I4" i="18"/>
  <c r="I5" i="17"/>
  <c r="I6" i="17"/>
  <c r="I7" i="17"/>
  <c r="I8" i="17"/>
  <c r="I9" i="17"/>
  <c r="I10" i="17"/>
  <c r="I11" i="17"/>
  <c r="I12" i="17"/>
  <c r="I13" i="17"/>
  <c r="I14" i="17"/>
  <c r="I15" i="17"/>
  <c r="I17" i="17"/>
  <c r="I18" i="17"/>
  <c r="I16" i="17"/>
  <c r="I19" i="17"/>
  <c r="I20" i="17"/>
  <c r="I22" i="17"/>
  <c r="I23" i="17"/>
  <c r="I24" i="17"/>
  <c r="I25" i="17"/>
  <c r="I4" i="17"/>
  <c r="I5" i="12"/>
  <c r="I6" i="12"/>
  <c r="I7" i="12"/>
  <c r="I8" i="12"/>
  <c r="I9" i="12"/>
  <c r="I10" i="12"/>
  <c r="I11" i="12"/>
  <c r="I12" i="12"/>
  <c r="I13" i="12"/>
  <c r="I14" i="12"/>
  <c r="I15" i="12"/>
  <c r="I17" i="12"/>
  <c r="I16" i="12"/>
  <c r="I18" i="12"/>
  <c r="I19" i="12"/>
  <c r="I20" i="12"/>
  <c r="I22" i="12"/>
  <c r="I21" i="12"/>
  <c r="I23" i="12"/>
  <c r="I24" i="12"/>
  <c r="I25" i="12"/>
  <c r="I4" i="12"/>
  <c r="F7" i="20"/>
  <c r="G4" i="20"/>
  <c r="I4" i="20"/>
  <c r="H4" i="20"/>
  <c r="F5" i="20"/>
  <c r="F6" i="20"/>
  <c r="F8" i="20"/>
  <c r="F9" i="20"/>
  <c r="F10" i="20"/>
  <c r="F11" i="20"/>
  <c r="F12" i="20"/>
  <c r="F13" i="20"/>
  <c r="H5" i="20"/>
  <c r="H6" i="20"/>
  <c r="H7" i="20"/>
  <c r="H8" i="20"/>
  <c r="H9" i="20"/>
  <c r="I9" i="20"/>
  <c r="H10" i="20"/>
  <c r="H11" i="20"/>
  <c r="H14" i="20"/>
  <c r="H15" i="20"/>
  <c r="H17" i="20"/>
  <c r="H16" i="20"/>
  <c r="H18" i="20"/>
  <c r="H19" i="20"/>
  <c r="H20" i="20"/>
  <c r="H22" i="20"/>
  <c r="H21" i="20"/>
  <c r="H26" i="20"/>
  <c r="H23" i="20"/>
  <c r="H24" i="20"/>
  <c r="H25" i="20"/>
  <c r="G5" i="20"/>
  <c r="G6" i="20"/>
  <c r="G7" i="20"/>
  <c r="G8" i="20"/>
  <c r="G9" i="20"/>
  <c r="G10" i="20"/>
  <c r="G11" i="20"/>
  <c r="G12" i="20"/>
  <c r="G14" i="20"/>
  <c r="G15" i="20"/>
  <c r="G17" i="20"/>
  <c r="G16" i="20"/>
  <c r="G18" i="20"/>
  <c r="G19" i="20"/>
  <c r="G20" i="20"/>
  <c r="G22" i="20"/>
  <c r="G23" i="20"/>
  <c r="G24" i="20"/>
  <c r="G25" i="20"/>
  <c r="F14" i="20"/>
  <c r="F15" i="20"/>
  <c r="F17" i="20"/>
  <c r="F16" i="20"/>
  <c r="F18" i="20"/>
  <c r="F19" i="20"/>
  <c r="F20" i="20"/>
  <c r="F22" i="20"/>
  <c r="F23" i="20"/>
  <c r="F24" i="20"/>
  <c r="F25" i="20"/>
  <c r="E5" i="20"/>
  <c r="I5" i="20"/>
  <c r="E6" i="20"/>
  <c r="I6" i="20"/>
  <c r="E7" i="20"/>
  <c r="E8" i="20"/>
  <c r="E9" i="20"/>
  <c r="E10" i="20"/>
  <c r="E11" i="20"/>
  <c r="E12" i="20"/>
  <c r="E14" i="20"/>
  <c r="E15" i="20"/>
  <c r="I15" i="20"/>
  <c r="E17" i="20"/>
  <c r="E19" i="20"/>
  <c r="E20" i="20"/>
  <c r="E22" i="20"/>
  <c r="E23" i="20"/>
  <c r="E24" i="20"/>
  <c r="E25" i="20"/>
  <c r="D5" i="20"/>
  <c r="D6" i="20"/>
  <c r="D7" i="20"/>
  <c r="D8" i="20"/>
  <c r="D9" i="20"/>
  <c r="D10" i="20"/>
  <c r="I10" i="20"/>
  <c r="D11" i="20"/>
  <c r="D12" i="20"/>
  <c r="D13" i="20"/>
  <c r="D14" i="20"/>
  <c r="I14" i="20"/>
  <c r="D15" i="20"/>
  <c r="D17" i="20"/>
  <c r="D18" i="20"/>
  <c r="I18" i="20"/>
  <c r="D19" i="20"/>
  <c r="D20" i="20"/>
  <c r="D22" i="20"/>
  <c r="D23" i="20"/>
  <c r="D24" i="20"/>
  <c r="D25" i="20"/>
  <c r="E4" i="20"/>
  <c r="F4" i="20"/>
  <c r="D4" i="20"/>
  <c r="G13" i="20"/>
  <c r="I13" i="19"/>
  <c r="I26" i="12"/>
  <c r="H26" i="17"/>
  <c r="G26" i="17"/>
  <c r="F26" i="16"/>
  <c r="D26" i="16"/>
  <c r="I21" i="16"/>
  <c r="H26" i="16"/>
  <c r="E26" i="16"/>
  <c r="I16" i="16"/>
  <c r="I23" i="20"/>
  <c r="I26" i="16"/>
  <c r="E18" i="20"/>
  <c r="I26" i="13"/>
  <c r="E16" i="13"/>
  <c r="E26" i="13"/>
  <c r="H13" i="20"/>
  <c r="E16" i="20"/>
  <c r="H26" i="19"/>
  <c r="D21" i="20"/>
  <c r="D16" i="20"/>
  <c r="F21" i="20"/>
  <c r="F26" i="20"/>
  <c r="G21" i="20"/>
  <c r="I12" i="20"/>
  <c r="I25" i="20"/>
  <c r="I20" i="20"/>
  <c r="I17" i="20"/>
  <c r="I19" i="20"/>
  <c r="I11" i="20"/>
  <c r="I7" i="20"/>
  <c r="I8" i="20"/>
  <c r="I24" i="20"/>
  <c r="I21" i="19"/>
  <c r="I26" i="19"/>
  <c r="E21" i="20"/>
  <c r="I21" i="17"/>
  <c r="I26" i="17"/>
  <c r="D26" i="20"/>
  <c r="I22" i="20"/>
  <c r="I21" i="20"/>
  <c r="E26" i="17"/>
  <c r="I16" i="20"/>
  <c r="E26" i="20"/>
  <c r="G26" i="20"/>
  <c r="I26" i="20"/>
</calcChain>
</file>

<file path=xl/comments1.xml><?xml version="1.0" encoding="utf-8"?>
<comments xmlns="http://schemas.openxmlformats.org/spreadsheetml/2006/main">
  <authors>
    <author>Zijadin Maliqi</author>
  </authors>
  <commentList>
    <comment ref="H13" authorId="0">
      <text>
        <r>
          <rPr>
            <b/>
            <sz val="9"/>
            <color indexed="81"/>
            <rFont val="Tahoma"/>
            <family val="2"/>
          </rPr>
          <t>Zijadin Maliqi:</t>
        </r>
        <r>
          <rPr>
            <sz val="9"/>
            <color indexed="81"/>
            <rFont val="Tahoma"/>
            <family val="2"/>
          </rPr>
          <t xml:space="preserve">
12500+287500
huamarja
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Zijadin Maliqi:</t>
        </r>
        <r>
          <rPr>
            <sz val="9"/>
            <color indexed="81"/>
            <rFont val="Tahoma"/>
            <family val="2"/>
          </rPr>
          <t xml:space="preserve">
173573+216427  financimi nga huamarja</t>
        </r>
      </text>
    </comment>
  </commentList>
</comments>
</file>

<file path=xl/sharedStrings.xml><?xml version="1.0" encoding="utf-8"?>
<sst xmlns="http://schemas.openxmlformats.org/spreadsheetml/2006/main" count="383" uniqueCount="146">
  <si>
    <t xml:space="preserve">Zyra e Kryetari </t>
  </si>
  <si>
    <t>Zyra e Kuvendit komunal</t>
  </si>
  <si>
    <t>Prokurimi</t>
  </si>
  <si>
    <t>Buxhet dhe financa</t>
  </si>
  <si>
    <t>Kulturë, Rini dhe Sport</t>
  </si>
  <si>
    <t>Arsim dhe shkencë</t>
  </si>
  <si>
    <t>Arsimi parashkollor dhe qerdhet</t>
  </si>
  <si>
    <t>Arsimi fillor</t>
  </si>
  <si>
    <t>Arsimi I mesem</t>
  </si>
  <si>
    <t>Pagat</t>
  </si>
  <si>
    <t>Mallra dhe sherbime</t>
  </si>
  <si>
    <t>Shpenzime komunale</t>
  </si>
  <si>
    <t xml:space="preserve"> Drejtoritë/Programet</t>
  </si>
  <si>
    <t xml:space="preserve"> 160/16027</t>
  </si>
  <si>
    <t xml:space="preserve"> Drejtoritë/  Programet</t>
  </si>
  <si>
    <t>163/16327</t>
  </si>
  <si>
    <t>175/17527</t>
  </si>
  <si>
    <t>180/18187</t>
  </si>
  <si>
    <t>180/18431</t>
  </si>
  <si>
    <t>169/16927</t>
  </si>
  <si>
    <t>167/16835</t>
  </si>
  <si>
    <t>195/19635</t>
  </si>
  <si>
    <t>470/47027</t>
  </si>
  <si>
    <t>650/65335</t>
  </si>
  <si>
    <t>660/66440</t>
  </si>
  <si>
    <t>730/73036</t>
  </si>
  <si>
    <t>730/74600</t>
  </si>
  <si>
    <t>850/85027</t>
  </si>
  <si>
    <t>920/92135</t>
  </si>
  <si>
    <t>920/92730</t>
  </si>
  <si>
    <t>920/93780</t>
  </si>
  <si>
    <t>920/94980</t>
  </si>
  <si>
    <t>Zhvillim Ekonomik</t>
  </si>
  <si>
    <t>Numri i puntoreve</t>
  </si>
  <si>
    <t xml:space="preserve"> Gjithësejt €</t>
  </si>
  <si>
    <t>Gjithësejt €</t>
  </si>
  <si>
    <t>480/48027</t>
  </si>
  <si>
    <t xml:space="preserve">Subvencione </t>
  </si>
  <si>
    <t>Shpenzime kapitale</t>
  </si>
  <si>
    <t>Administrata e përgjithëshme</t>
  </si>
  <si>
    <t xml:space="preserve"> Mbrojtje  dhe Shpëtim</t>
  </si>
  <si>
    <t>Zyra e komuniteteve</t>
  </si>
  <si>
    <t>Bujqësi dhe Pylltari</t>
  </si>
  <si>
    <t>Kadastër ,Gjeodezi ,Pronë</t>
  </si>
  <si>
    <t>Urbanizëm dhe mbrojtje të mjedisit</t>
  </si>
  <si>
    <t>Shëndetësia</t>
  </si>
  <si>
    <t>DSHMS</t>
  </si>
  <si>
    <t>QKMF</t>
  </si>
  <si>
    <t>QPS</t>
  </si>
  <si>
    <t>DKA</t>
  </si>
  <si>
    <t>755/75631</t>
  </si>
  <si>
    <t>Shërbime Publike,Infrastrukturë dhe banim</t>
  </si>
  <si>
    <t>Planifikuar</t>
  </si>
  <si>
    <t>Planifikimi fillestar 2017</t>
  </si>
  <si>
    <t>EU-Unioni Evropian</t>
  </si>
  <si>
    <t>UNDP</t>
  </si>
  <si>
    <t xml:space="preserve">Save the Children </t>
  </si>
  <si>
    <t>UNMIK</t>
  </si>
  <si>
    <t xml:space="preserve"> </t>
  </si>
  <si>
    <t>Uprave/Programi</t>
  </si>
  <si>
    <t>Uprave/Progra,ie</t>
  </si>
  <si>
    <t>Naplate</t>
  </si>
  <si>
    <t>Subvencije</t>
  </si>
  <si>
    <t>Kapitalni troskovi</t>
  </si>
  <si>
    <t>Ukupmo</t>
  </si>
  <si>
    <t>Kancelarija Predsednika</t>
  </si>
  <si>
    <t>Opsta Admintracija</t>
  </si>
  <si>
    <t>Kancelarija Skupstine</t>
  </si>
  <si>
    <t>Budzet I finansije</t>
  </si>
  <si>
    <t>Kancelarija zajednice</t>
  </si>
  <si>
    <t>Poljoprivreda I Sumarstvo</t>
  </si>
  <si>
    <t>Ekonomski razvoj</t>
  </si>
  <si>
    <t>kancelarija Predsednika</t>
  </si>
  <si>
    <t>Prenosena sredstva od sosptvenih prihoda</t>
  </si>
  <si>
    <t>Uprave/programi</t>
  </si>
  <si>
    <t>Broj radnika</t>
  </si>
  <si>
    <t>Robe I usluge</t>
  </si>
  <si>
    <t>Opstinski troskovi</t>
  </si>
  <si>
    <t>Ukupno</t>
  </si>
  <si>
    <t>Opsta administarcija</t>
  </si>
  <si>
    <t>Nabavka</t>
  </si>
  <si>
    <t>Javne usluge, infrastruktura I stanovanje</t>
  </si>
  <si>
    <t>Zastita I spasavanje</t>
  </si>
  <si>
    <t>kancelarija zajednice</t>
  </si>
  <si>
    <t>Poljoprivrda I sumarstvo</t>
  </si>
  <si>
    <t>Katastar, geodezija I imovina</t>
  </si>
  <si>
    <t>Urbanizam I zastita sredine</t>
  </si>
  <si>
    <t>Zdravstvo</t>
  </si>
  <si>
    <t>UZSP</t>
  </si>
  <si>
    <t>GCPM</t>
  </si>
  <si>
    <t>CSR</t>
  </si>
  <si>
    <t>Kultura, omladina I sport</t>
  </si>
  <si>
    <t>Obrazovanje I nauka</t>
  </si>
  <si>
    <t>OUO</t>
  </si>
  <si>
    <t>Predskolsko obrazovanje I obdaniste</t>
  </si>
  <si>
    <t>Osnovno obrazovanje</t>
  </si>
  <si>
    <t>Srednje obrazovanje</t>
  </si>
  <si>
    <t>Upravi/Programi</t>
  </si>
  <si>
    <t>administrativna uprava</t>
  </si>
  <si>
    <t>prokura</t>
  </si>
  <si>
    <t>kancelarijja Skupstine</t>
  </si>
  <si>
    <t>Javne usluge I infrastruktura</t>
  </si>
  <si>
    <t>zastitu I spasavanje</t>
  </si>
  <si>
    <t>Kancelarija zajednica</t>
  </si>
  <si>
    <t>Poljoprivreda I sumarstvo</t>
  </si>
  <si>
    <t>Katastar, geodezija</t>
  </si>
  <si>
    <t>Urbanizam I ambijenat</t>
  </si>
  <si>
    <t>USR</t>
  </si>
  <si>
    <t>Predskolsko obrazovanje</t>
  </si>
  <si>
    <t>osnovno obrazovanje</t>
  </si>
  <si>
    <t>srednje obrazovanje</t>
  </si>
  <si>
    <t>Iznos od 54,850.00 je na bazi Resenja Vlade kosova Br.06/24datumas 12.01.2018</t>
  </si>
  <si>
    <t>Participacija I Donacije</t>
  </si>
  <si>
    <t>Uprave /Programi</t>
  </si>
  <si>
    <t>Javni troskovi</t>
  </si>
  <si>
    <t>Prokura</t>
  </si>
  <si>
    <t>Javne usluge, infrastruktura</t>
  </si>
  <si>
    <t>Poljoprivreda I susmarstvo</t>
  </si>
  <si>
    <t>katastar, geodezija</t>
  </si>
  <si>
    <t>Urbanizam I stanovanje</t>
  </si>
  <si>
    <t>Zdaravstvo</t>
  </si>
  <si>
    <t>Zdravsrvo</t>
  </si>
  <si>
    <t>USP</t>
  </si>
  <si>
    <t>Kultura, omladina, sport</t>
  </si>
  <si>
    <t>Dodatni budzet po odluci Vlade Republike Kosova</t>
  </si>
  <si>
    <t>Participacija gradjana</t>
  </si>
  <si>
    <t>Danska vlada</t>
  </si>
  <si>
    <t>Japanska vlada</t>
  </si>
  <si>
    <t>Pocetno planiranje od granda</t>
  </si>
  <si>
    <t>Uprav/programi</t>
  </si>
  <si>
    <t>broj radnika</t>
  </si>
  <si>
    <t>Opsta administracija</t>
  </si>
  <si>
    <t>Kancealrija skusptine</t>
  </si>
  <si>
    <t>budzet I finansije</t>
  </si>
  <si>
    <t>zastita I spasavanje</t>
  </si>
  <si>
    <t>kancealrija zajednica</t>
  </si>
  <si>
    <t>Kul;tura, omladina, sport</t>
  </si>
  <si>
    <t>Uprava za Ekonomski razvoj iznos u vrednost od 278.500.00 (kapitalni troskovi je finansiranje od zajma)</t>
  </si>
  <si>
    <t>kod Uprave zdravstva iznos 216,427  j je finansiran od zajma</t>
  </si>
  <si>
    <t>Pocetno planiraje od sopstvenih prihoda 2018</t>
  </si>
  <si>
    <t>kancealrija Skupstine</t>
  </si>
  <si>
    <t>Kancealrija za zajednice</t>
  </si>
  <si>
    <t>Katatstar, geodizija I imovina</t>
  </si>
  <si>
    <t>Nauka I obrazovanje</t>
  </si>
  <si>
    <t>Zavrsno planiranje 2018</t>
  </si>
  <si>
    <t xml:space="preserve">Javne usluge, infrastrujtura I stanovanje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</si>
</sst>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Cambria"/>
      <family val="1"/>
    </font>
    <font>
      <b/>
      <sz val="8"/>
      <name val="Arial"/>
      <family val="2"/>
    </font>
    <font>
      <sz val="16"/>
      <name val="Arial"/>
      <family val="2"/>
    </font>
    <font>
      <sz val="12"/>
      <name val="Arial"/>
      <family val="2"/>
    </font>
    <font>
      <u/>
      <sz val="8"/>
      <name val="Arial"/>
      <family val="2"/>
    </font>
    <font>
      <b/>
      <u val="singleAccounting"/>
      <sz val="8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u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9"/>
      <name val="Arial"/>
      <family val="2"/>
    </font>
    <font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2" fillId="0" borderId="0" xfId="0" applyFont="1"/>
    <xf numFmtId="0" fontId="0" fillId="0" borderId="0" xfId="0" applyBorder="1"/>
    <xf numFmtId="0" fontId="2" fillId="0" borderId="0" xfId="0" applyFont="1" applyAlignment="1">
      <alignment horizontal="right"/>
    </xf>
    <xf numFmtId="43" fontId="2" fillId="0" borderId="0" xfId="1" applyFont="1"/>
    <xf numFmtId="0" fontId="5" fillId="0" borderId="0" xfId="0" applyFont="1"/>
    <xf numFmtId="43" fontId="0" fillId="0" borderId="0" xfId="0" applyNumberFormat="1"/>
    <xf numFmtId="0" fontId="6" fillId="0" borderId="0" xfId="0" applyFont="1" applyBorder="1"/>
    <xf numFmtId="43" fontId="6" fillId="0" borderId="0" xfId="1" applyFont="1" applyBorder="1"/>
    <xf numFmtId="0" fontId="6" fillId="0" borderId="0" xfId="0" applyFont="1"/>
    <xf numFmtId="43" fontId="6" fillId="0" borderId="0" xfId="1" applyFont="1"/>
    <xf numFmtId="43" fontId="2" fillId="0" borderId="0" xfId="0" applyNumberFormat="1" applyFont="1"/>
    <xf numFmtId="0" fontId="2" fillId="2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 wrapText="1"/>
    </xf>
    <xf numFmtId="43" fontId="8" fillId="3" borderId="1" xfId="1" applyFont="1" applyFill="1" applyBorder="1" applyAlignment="1">
      <alignment horizontal="center" wrapText="1"/>
    </xf>
    <xf numFmtId="43" fontId="8" fillId="4" borderId="1" xfId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right" wrapText="1"/>
    </xf>
    <xf numFmtId="1" fontId="2" fillId="2" borderId="1" xfId="0" applyNumberFormat="1" applyFont="1" applyFill="1" applyBorder="1" applyAlignment="1">
      <alignment wrapText="1"/>
    </xf>
    <xf numFmtId="43" fontId="2" fillId="2" borderId="1" xfId="1" applyFont="1" applyFill="1" applyBorder="1"/>
    <xf numFmtId="0" fontId="7" fillId="2" borderId="1" xfId="0" applyFont="1" applyFill="1" applyBorder="1" applyAlignment="1">
      <alignment horizontal="right" wrapText="1"/>
    </xf>
    <xf numFmtId="164" fontId="7" fillId="2" borderId="1" xfId="1" applyNumberFormat="1" applyFont="1" applyFill="1" applyBorder="1"/>
    <xf numFmtId="43" fontId="7" fillId="2" borderId="1" xfId="1" applyFont="1" applyFill="1" applyBorder="1"/>
    <xf numFmtId="164" fontId="7" fillId="3" borderId="1" xfId="1" applyNumberFormat="1" applyFont="1" applyFill="1" applyBorder="1"/>
    <xf numFmtId="164" fontId="9" fillId="3" borderId="1" xfId="1" applyNumberFormat="1" applyFont="1" applyFill="1" applyBorder="1"/>
    <xf numFmtId="0" fontId="5" fillId="0" borderId="0" xfId="0" applyFont="1" applyBorder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1" fontId="5" fillId="0" borderId="0" xfId="0" applyNumberFormat="1" applyFont="1" applyBorder="1"/>
    <xf numFmtId="0" fontId="5" fillId="0" borderId="0" xfId="0" applyFont="1" applyAlignment="1">
      <alignment wrapText="1"/>
    </xf>
    <xf numFmtId="43" fontId="5" fillId="0" borderId="0" xfId="1" applyFont="1"/>
    <xf numFmtId="43" fontId="6" fillId="0" borderId="0" xfId="0" applyNumberFormat="1" applyFont="1"/>
    <xf numFmtId="43" fontId="0" fillId="0" borderId="0" xfId="1" applyFont="1"/>
    <xf numFmtId="0" fontId="2" fillId="0" borderId="0" xfId="0" applyFont="1" applyFill="1" applyBorder="1" applyAlignment="1">
      <alignment wrapText="1"/>
    </xf>
    <xf numFmtId="0" fontId="11" fillId="0" borderId="0" xfId="0" applyFont="1"/>
    <xf numFmtId="164" fontId="6" fillId="0" borderId="0" xfId="1" applyNumberFormat="1" applyFont="1"/>
    <xf numFmtId="164" fontId="5" fillId="0" borderId="0" xfId="1" applyNumberFormat="1" applyFont="1"/>
    <xf numFmtId="43" fontId="2" fillId="0" borderId="1" xfId="1" applyFont="1" applyFill="1" applyBorder="1"/>
    <xf numFmtId="43" fontId="0" fillId="0" borderId="0" xfId="1" applyFont="1" applyAlignment="1">
      <alignment horizontal="right"/>
    </xf>
    <xf numFmtId="43" fontId="0" fillId="0" borderId="0" xfId="0" applyNumberFormat="1" applyAlignment="1">
      <alignment horizontal="right"/>
    </xf>
    <xf numFmtId="0" fontId="2" fillId="0" borderId="0" xfId="0" applyFont="1" applyBorder="1"/>
    <xf numFmtId="43" fontId="2" fillId="0" borderId="0" xfId="0" applyNumberFormat="1" applyFont="1" applyBorder="1"/>
    <xf numFmtId="0" fontId="8" fillId="6" borderId="1" xfId="0" applyFont="1" applyFill="1" applyBorder="1" applyAlignment="1">
      <alignment horizontal="center" wrapText="1"/>
    </xf>
    <xf numFmtId="43" fontId="8" fillId="6" borderId="1" xfId="1" applyFont="1" applyFill="1" applyBorder="1" applyAlignment="1">
      <alignment horizontal="center" wrapText="1"/>
    </xf>
    <xf numFmtId="164" fontId="9" fillId="6" borderId="1" xfId="1" applyNumberFormat="1" applyFont="1" applyFill="1" applyBorder="1"/>
    <xf numFmtId="0" fontId="12" fillId="0" borderId="1" xfId="0" applyFont="1" applyBorder="1"/>
    <xf numFmtId="0" fontId="12" fillId="0" borderId="2" xfId="0" applyFont="1" applyFill="1" applyBorder="1" applyAlignment="1">
      <alignment wrapText="1"/>
    </xf>
    <xf numFmtId="43" fontId="2" fillId="0" borderId="1" xfId="1" applyFont="1" applyBorder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9" fontId="7" fillId="2" borderId="1" xfId="1" applyNumberFormat="1" applyFont="1" applyFill="1" applyBorder="1" applyAlignment="1">
      <alignment horizontal="right"/>
    </xf>
    <xf numFmtId="43" fontId="9" fillId="3" borderId="1" xfId="1" applyNumberFormat="1" applyFont="1" applyFill="1" applyBorder="1"/>
    <xf numFmtId="43" fontId="7" fillId="2" borderId="1" xfId="1" applyNumberFormat="1" applyFont="1" applyFill="1" applyBorder="1"/>
    <xf numFmtId="43" fontId="7" fillId="3" borderId="1" xfId="1" applyNumberFormat="1" applyFont="1" applyFill="1" applyBorder="1"/>
    <xf numFmtId="0" fontId="15" fillId="0" borderId="0" xfId="1" applyNumberFormat="1" applyFont="1" applyAlignment="1">
      <alignment horizontal="center"/>
    </xf>
    <xf numFmtId="43" fontId="13" fillId="0" borderId="3" xfId="0" applyNumberFormat="1" applyFont="1" applyBorder="1"/>
    <xf numFmtId="43" fontId="9" fillId="3" borderId="1" xfId="1" applyFont="1" applyFill="1" applyBorder="1"/>
    <xf numFmtId="43" fontId="9" fillId="6" borderId="1" xfId="1" applyFont="1" applyFill="1" applyBorder="1"/>
    <xf numFmtId="43" fontId="7" fillId="3" borderId="1" xfId="1" applyFont="1" applyFill="1" applyBorder="1"/>
    <xf numFmtId="0" fontId="19" fillId="0" borderId="0" xfId="0" applyFont="1"/>
    <xf numFmtId="0" fontId="20" fillId="0" borderId="0" xfId="0" applyFont="1"/>
    <xf numFmtId="0" fontId="10" fillId="5" borderId="4" xfId="0" applyFont="1" applyFill="1" applyBorder="1" applyAlignment="1">
      <alignment horizontal="center" wrapText="1"/>
    </xf>
    <xf numFmtId="0" fontId="10" fillId="5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7" fillId="6" borderId="2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4" fillId="0" borderId="6" xfId="0" applyFont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G40" sqref="G40"/>
    </sheetView>
  </sheetViews>
  <sheetFormatPr defaultRowHeight="14.1" customHeight="1" x14ac:dyDescent="0.2"/>
  <cols>
    <col min="1" max="1" width="24.28515625" style="27" customWidth="1"/>
    <col min="2" max="2" width="8.85546875" style="5" customWidth="1"/>
    <col min="3" max="3" width="10.42578125" style="5" customWidth="1"/>
    <col min="4" max="4" width="13.42578125" style="3" customWidth="1"/>
    <col min="5" max="5" width="18" style="3" customWidth="1"/>
    <col min="6" max="6" width="14.5703125" style="3" customWidth="1"/>
    <col min="7" max="7" width="14" style="3" customWidth="1"/>
    <col min="8" max="8" width="14.140625" style="3" customWidth="1"/>
    <col min="9" max="9" width="17.7109375" style="3" customWidth="1"/>
    <col min="10" max="10" width="12.85546875" bestFit="1" customWidth="1"/>
  </cols>
  <sheetData>
    <row r="1" spans="1:10" ht="14.1" customHeight="1" x14ac:dyDescent="0.2">
      <c r="D1" s="6"/>
      <c r="E1" s="6"/>
      <c r="F1" s="6"/>
      <c r="G1" s="6"/>
      <c r="H1" s="6"/>
      <c r="I1" s="6"/>
    </row>
    <row r="2" spans="1:10" ht="21.75" customHeight="1" x14ac:dyDescent="0.3">
      <c r="A2" s="65" t="s">
        <v>53</v>
      </c>
      <c r="B2" s="65"/>
      <c r="C2" s="65"/>
      <c r="D2" s="66"/>
      <c r="E2" s="66"/>
      <c r="F2" s="66"/>
      <c r="G2" s="66"/>
      <c r="H2" s="66"/>
      <c r="I2" s="66"/>
    </row>
    <row r="3" spans="1:10" s="3" customFormat="1" ht="35.25" customHeight="1" x14ac:dyDescent="0.2">
      <c r="A3" s="15" t="s">
        <v>12</v>
      </c>
      <c r="B3" s="15" t="s">
        <v>14</v>
      </c>
      <c r="C3" s="15" t="s">
        <v>33</v>
      </c>
      <c r="D3" s="16" t="s">
        <v>9</v>
      </c>
      <c r="E3" s="16" t="s">
        <v>10</v>
      </c>
      <c r="F3" s="16" t="s">
        <v>11</v>
      </c>
      <c r="G3" s="17" t="s">
        <v>37</v>
      </c>
      <c r="H3" s="17" t="s">
        <v>38</v>
      </c>
      <c r="I3" s="16" t="s">
        <v>35</v>
      </c>
    </row>
    <row r="4" spans="1:10" ht="14.1" customHeight="1" x14ac:dyDescent="0.2">
      <c r="A4" s="14" t="s">
        <v>0</v>
      </c>
      <c r="B4" s="18" t="s">
        <v>13</v>
      </c>
      <c r="C4" s="19">
        <v>33</v>
      </c>
      <c r="D4" s="19"/>
      <c r="E4" s="41"/>
      <c r="F4" s="41"/>
      <c r="G4" s="41"/>
      <c r="H4" s="41"/>
      <c r="I4" s="20">
        <f>SUM(D4:H4)</f>
        <v>0</v>
      </c>
      <c r="J4" s="8"/>
    </row>
    <row r="5" spans="1:10" ht="13.5" customHeight="1" x14ac:dyDescent="0.2">
      <c r="A5" s="28" t="s">
        <v>39</v>
      </c>
      <c r="B5" s="18" t="s">
        <v>15</v>
      </c>
      <c r="C5" s="19">
        <v>43</v>
      </c>
      <c r="D5" s="20"/>
      <c r="E5" s="41"/>
      <c r="F5" s="41"/>
      <c r="G5" s="41"/>
      <c r="H5" s="41"/>
      <c r="I5" s="20">
        <f t="shared" ref="I5:I25" si="0">SUM(D5:H5)</f>
        <v>0</v>
      </c>
    </row>
    <row r="6" spans="1:10" ht="14.1" customHeight="1" x14ac:dyDescent="0.2">
      <c r="A6" s="14" t="s">
        <v>2</v>
      </c>
      <c r="B6" s="18" t="s">
        <v>20</v>
      </c>
      <c r="C6" s="19">
        <v>10</v>
      </c>
      <c r="D6" s="20"/>
      <c r="E6" s="41"/>
      <c r="F6" s="41"/>
      <c r="G6" s="41"/>
      <c r="H6" s="41"/>
      <c r="I6" s="20">
        <f t="shared" si="0"/>
        <v>0</v>
      </c>
    </row>
    <row r="7" spans="1:10" ht="14.1" customHeight="1" x14ac:dyDescent="0.2">
      <c r="A7" s="14" t="s">
        <v>1</v>
      </c>
      <c r="B7" s="18" t="s">
        <v>19</v>
      </c>
      <c r="C7" s="19"/>
      <c r="D7" s="41"/>
      <c r="E7" s="41"/>
      <c r="F7" s="41"/>
      <c r="G7" s="41"/>
      <c r="H7" s="41"/>
      <c r="I7" s="20">
        <f t="shared" si="0"/>
        <v>0</v>
      </c>
    </row>
    <row r="8" spans="1:10" ht="14.1" customHeight="1" x14ac:dyDescent="0.2">
      <c r="A8" s="14" t="s">
        <v>3</v>
      </c>
      <c r="B8" s="18" t="s">
        <v>16</v>
      </c>
      <c r="C8" s="19">
        <v>30</v>
      </c>
      <c r="D8" s="20"/>
      <c r="E8" s="41"/>
      <c r="F8" s="41"/>
      <c r="G8" s="41"/>
      <c r="H8" s="41"/>
      <c r="I8" s="20">
        <f t="shared" si="0"/>
        <v>0</v>
      </c>
    </row>
    <row r="9" spans="1:10" ht="14.1" customHeight="1" x14ac:dyDescent="0.2">
      <c r="A9" s="28" t="s">
        <v>51</v>
      </c>
      <c r="B9" s="18" t="s">
        <v>17</v>
      </c>
      <c r="C9" s="19">
        <v>17</v>
      </c>
      <c r="D9" s="20"/>
      <c r="E9" s="41"/>
      <c r="F9" s="41"/>
      <c r="G9" s="41"/>
      <c r="H9" s="41"/>
      <c r="I9" s="20">
        <f t="shared" si="0"/>
        <v>0</v>
      </c>
    </row>
    <row r="10" spans="1:10" ht="12.75" x14ac:dyDescent="0.2">
      <c r="A10" s="28" t="s">
        <v>40</v>
      </c>
      <c r="B10" s="18" t="s">
        <v>18</v>
      </c>
      <c r="C10" s="19">
        <v>43</v>
      </c>
      <c r="D10" s="20"/>
      <c r="E10" s="41"/>
      <c r="F10" s="41"/>
      <c r="G10" s="41"/>
      <c r="H10" s="41"/>
      <c r="I10" s="20">
        <f t="shared" si="0"/>
        <v>0</v>
      </c>
    </row>
    <row r="11" spans="1:10" ht="12.75" x14ac:dyDescent="0.2">
      <c r="A11" s="28" t="s">
        <v>41</v>
      </c>
      <c r="B11" s="18" t="s">
        <v>21</v>
      </c>
      <c r="C11" s="19">
        <v>8</v>
      </c>
      <c r="D11" s="20"/>
      <c r="E11" s="41"/>
      <c r="F11" s="41"/>
      <c r="G11" s="41"/>
      <c r="H11" s="41"/>
      <c r="I11" s="20">
        <f t="shared" si="0"/>
        <v>0</v>
      </c>
    </row>
    <row r="12" spans="1:10" ht="14.1" customHeight="1" x14ac:dyDescent="0.2">
      <c r="A12" s="28" t="s">
        <v>42</v>
      </c>
      <c r="B12" s="18" t="s">
        <v>22</v>
      </c>
      <c r="C12" s="19">
        <v>29</v>
      </c>
      <c r="D12" s="20"/>
      <c r="E12" s="41"/>
      <c r="F12" s="41"/>
      <c r="G12" s="41"/>
      <c r="H12" s="41"/>
      <c r="I12" s="20">
        <f t="shared" si="0"/>
        <v>0</v>
      </c>
    </row>
    <row r="13" spans="1:10" ht="12.75" x14ac:dyDescent="0.2">
      <c r="A13" s="14" t="s">
        <v>32</v>
      </c>
      <c r="B13" s="18" t="s">
        <v>36</v>
      </c>
      <c r="C13" s="19">
        <v>16</v>
      </c>
      <c r="D13" s="20"/>
      <c r="E13" s="41"/>
      <c r="F13" s="41"/>
      <c r="G13" s="41"/>
      <c r="H13" s="41"/>
      <c r="I13" s="20">
        <f t="shared" si="0"/>
        <v>0</v>
      </c>
    </row>
    <row r="14" spans="1:10" ht="12.75" x14ac:dyDescent="0.2">
      <c r="A14" s="28" t="s">
        <v>43</v>
      </c>
      <c r="B14" s="18" t="s">
        <v>23</v>
      </c>
      <c r="C14" s="19">
        <v>26</v>
      </c>
      <c r="D14" s="20"/>
      <c r="E14" s="41"/>
      <c r="F14" s="41"/>
      <c r="G14" s="41"/>
      <c r="H14" s="41"/>
      <c r="I14" s="20">
        <f t="shared" si="0"/>
        <v>0</v>
      </c>
    </row>
    <row r="15" spans="1:10" ht="24.75" customHeight="1" x14ac:dyDescent="0.2">
      <c r="A15" s="28" t="s">
        <v>44</v>
      </c>
      <c r="B15" s="18" t="s">
        <v>24</v>
      </c>
      <c r="C15" s="19">
        <v>23</v>
      </c>
      <c r="D15" s="20"/>
      <c r="E15" s="41"/>
      <c r="F15" s="41"/>
      <c r="G15" s="41"/>
      <c r="H15" s="41"/>
      <c r="I15" s="20">
        <f t="shared" si="0"/>
        <v>0</v>
      </c>
    </row>
    <row r="16" spans="1:10" ht="14.1" customHeight="1" x14ac:dyDescent="0.2">
      <c r="A16" s="29" t="s">
        <v>45</v>
      </c>
      <c r="B16" s="21">
        <v>730</v>
      </c>
      <c r="C16" s="22">
        <f>C17+C18</f>
        <v>290</v>
      </c>
      <c r="D16" s="23"/>
      <c r="E16" s="23"/>
      <c r="F16" s="23"/>
      <c r="G16" s="23"/>
      <c r="H16" s="23"/>
      <c r="I16" s="23">
        <f>I17+I18</f>
        <v>0</v>
      </c>
    </row>
    <row r="17" spans="1:9" ht="14.1" customHeight="1" x14ac:dyDescent="0.2">
      <c r="A17" s="28" t="s">
        <v>46</v>
      </c>
      <c r="B17" s="18" t="s">
        <v>25</v>
      </c>
      <c r="C17" s="19">
        <v>8</v>
      </c>
      <c r="D17" s="20"/>
      <c r="E17" s="41"/>
      <c r="F17" s="41"/>
      <c r="G17" s="41"/>
      <c r="H17" s="41"/>
      <c r="I17" s="20">
        <f t="shared" si="0"/>
        <v>0</v>
      </c>
    </row>
    <row r="18" spans="1:9" ht="19.5" customHeight="1" x14ac:dyDescent="0.2">
      <c r="A18" s="28" t="s">
        <v>47</v>
      </c>
      <c r="B18" s="18" t="s">
        <v>26</v>
      </c>
      <c r="C18" s="19">
        <v>282</v>
      </c>
      <c r="D18" s="20"/>
      <c r="E18" s="41"/>
      <c r="F18" s="41"/>
      <c r="G18" s="41"/>
      <c r="H18" s="41"/>
      <c r="I18" s="20">
        <f t="shared" si="0"/>
        <v>0</v>
      </c>
    </row>
    <row r="19" spans="1:9" ht="14.1" customHeight="1" x14ac:dyDescent="0.2">
      <c r="A19" s="28" t="s">
        <v>48</v>
      </c>
      <c r="B19" s="18" t="s">
        <v>50</v>
      </c>
      <c r="C19" s="19">
        <v>18</v>
      </c>
      <c r="D19" s="20"/>
      <c r="E19" s="41"/>
      <c r="F19" s="41"/>
      <c r="G19" s="41"/>
      <c r="H19" s="41"/>
      <c r="I19" s="20">
        <f t="shared" si="0"/>
        <v>0</v>
      </c>
    </row>
    <row r="20" spans="1:9" ht="22.5" customHeight="1" x14ac:dyDescent="0.2">
      <c r="A20" s="28" t="s">
        <v>4</v>
      </c>
      <c r="B20" s="18" t="s">
        <v>27</v>
      </c>
      <c r="C20" s="19">
        <v>30</v>
      </c>
      <c r="D20" s="20"/>
      <c r="E20" s="41"/>
      <c r="F20" s="41"/>
      <c r="G20" s="41"/>
      <c r="H20" s="41"/>
      <c r="I20" s="20">
        <f t="shared" si="0"/>
        <v>0</v>
      </c>
    </row>
    <row r="21" spans="1:9" ht="21.75" customHeight="1" x14ac:dyDescent="0.2">
      <c r="A21" s="29" t="s">
        <v>5</v>
      </c>
      <c r="B21" s="21">
        <v>920</v>
      </c>
      <c r="C21" s="22">
        <f>C22+C23+C24+C25</f>
        <v>1832</v>
      </c>
      <c r="D21" s="23"/>
      <c r="E21" s="23"/>
      <c r="F21" s="23"/>
      <c r="G21" s="23"/>
      <c r="H21" s="23"/>
      <c r="I21" s="23">
        <f>I22+I23+I24+I25</f>
        <v>0</v>
      </c>
    </row>
    <row r="22" spans="1:9" ht="14.1" customHeight="1" x14ac:dyDescent="0.2">
      <c r="A22" s="28" t="s">
        <v>49</v>
      </c>
      <c r="B22" s="18" t="s">
        <v>28</v>
      </c>
      <c r="C22" s="19">
        <v>18</v>
      </c>
      <c r="D22" s="41"/>
      <c r="E22" s="41"/>
      <c r="F22" s="41"/>
      <c r="G22" s="41"/>
      <c r="H22" s="41"/>
      <c r="I22" s="20">
        <f t="shared" si="0"/>
        <v>0</v>
      </c>
    </row>
    <row r="23" spans="1:9" ht="24" customHeight="1" x14ac:dyDescent="0.2">
      <c r="A23" s="28" t="s">
        <v>6</v>
      </c>
      <c r="B23" s="18" t="s">
        <v>29</v>
      </c>
      <c r="C23" s="19">
        <v>103</v>
      </c>
      <c r="D23" s="41"/>
      <c r="E23" s="41"/>
      <c r="F23" s="41"/>
      <c r="G23" s="41"/>
      <c r="H23" s="41"/>
      <c r="I23" s="20">
        <f t="shared" si="0"/>
        <v>0</v>
      </c>
    </row>
    <row r="24" spans="1:9" ht="14.1" customHeight="1" x14ac:dyDescent="0.2">
      <c r="A24" s="28" t="s">
        <v>7</v>
      </c>
      <c r="B24" s="18" t="s">
        <v>30</v>
      </c>
      <c r="C24" s="19">
        <v>1243</v>
      </c>
      <c r="D24" s="41"/>
      <c r="E24" s="41"/>
      <c r="F24" s="41"/>
      <c r="G24" s="41"/>
      <c r="H24" s="41"/>
      <c r="I24" s="20">
        <f t="shared" si="0"/>
        <v>0</v>
      </c>
    </row>
    <row r="25" spans="1:9" ht="14.1" customHeight="1" x14ac:dyDescent="0.2">
      <c r="A25" s="28" t="s">
        <v>8</v>
      </c>
      <c r="B25" s="18" t="s">
        <v>31</v>
      </c>
      <c r="C25" s="19">
        <v>468</v>
      </c>
      <c r="D25" s="41"/>
      <c r="E25" s="41"/>
      <c r="F25" s="41"/>
      <c r="G25" s="41"/>
      <c r="H25" s="41"/>
      <c r="I25" s="20">
        <f t="shared" si="0"/>
        <v>0</v>
      </c>
    </row>
    <row r="26" spans="1:9" ht="14.1" customHeight="1" x14ac:dyDescent="0.2">
      <c r="A26" s="67" t="s">
        <v>34</v>
      </c>
      <c r="B26" s="68"/>
      <c r="C26" s="24">
        <f t="shared" ref="C26:I26" si="1">C4+C5+C6+C7+C8+C9+C10+C11+C12+C13+C14+C15+C16+C18+C19+C20+C21</f>
        <v>2730</v>
      </c>
      <c r="D26" s="24">
        <f t="shared" si="1"/>
        <v>0</v>
      </c>
      <c r="E26" s="24">
        <f t="shared" si="1"/>
        <v>0</v>
      </c>
      <c r="F26" s="24">
        <f t="shared" si="1"/>
        <v>0</v>
      </c>
      <c r="G26" s="24">
        <f t="shared" si="1"/>
        <v>0</v>
      </c>
      <c r="H26" s="24">
        <f t="shared" si="1"/>
        <v>0</v>
      </c>
      <c r="I26" s="24">
        <f t="shared" si="1"/>
        <v>0</v>
      </c>
    </row>
    <row r="27" spans="1:9" ht="14.1" customHeight="1" x14ac:dyDescent="0.2">
      <c r="D27" s="13"/>
      <c r="E27" s="13"/>
      <c r="F27" s="13"/>
      <c r="G27" s="13"/>
      <c r="H27" s="13"/>
      <c r="I27" s="13"/>
    </row>
    <row r="28" spans="1:9" ht="14.1" customHeight="1" x14ac:dyDescent="0.2">
      <c r="D28" s="13"/>
      <c r="E28" s="13"/>
      <c r="F28" s="13"/>
      <c r="G28" s="13"/>
      <c r="H28" s="6"/>
      <c r="I28" s="13"/>
    </row>
    <row r="29" spans="1:9" ht="14.1" customHeight="1" x14ac:dyDescent="0.2">
      <c r="D29" s="6"/>
      <c r="E29" s="13"/>
      <c r="F29" s="13"/>
      <c r="G29" s="13"/>
      <c r="H29" s="13"/>
      <c r="I29" s="13"/>
    </row>
    <row r="30" spans="1:9" ht="14.1" customHeight="1" x14ac:dyDescent="0.2">
      <c r="D30" s="13"/>
      <c r="F30" s="13"/>
      <c r="G30" s="13"/>
    </row>
    <row r="31" spans="1:9" ht="14.1" customHeight="1" x14ac:dyDescent="0.2">
      <c r="D31" s="13"/>
      <c r="F31" s="13"/>
    </row>
  </sheetData>
  <mergeCells count="2">
    <mergeCell ref="A2:I2"/>
    <mergeCell ref="A26:B26"/>
  </mergeCells>
  <phoneticPr fontId="2" type="noConversion"/>
  <pageMargins left="0" right="0.2" top="0.47244094488188976" bottom="0" header="0.31496062992125984" footer="0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K34"/>
  <sheetViews>
    <sheetView workbookViewId="0">
      <selection activeCell="J32" sqref="J32"/>
    </sheetView>
  </sheetViews>
  <sheetFormatPr defaultRowHeight="14.1" customHeight="1" x14ac:dyDescent="0.2"/>
  <cols>
    <col min="1" max="1" width="24.28515625" style="31" customWidth="1"/>
    <col min="2" max="2" width="8.85546875" style="11" customWidth="1"/>
    <col min="3" max="3" width="10.42578125" style="12" customWidth="1"/>
    <col min="4" max="4" width="13.42578125" style="12" customWidth="1"/>
    <col min="5" max="5" width="16.140625" style="12" customWidth="1"/>
    <col min="6" max="6" width="14.5703125" style="12" customWidth="1"/>
    <col min="7" max="7" width="12.140625" style="12" customWidth="1"/>
    <col min="8" max="8" width="12.85546875" style="11" customWidth="1"/>
    <col min="9" max="9" width="17.7109375" style="11" customWidth="1"/>
    <col min="10" max="10" width="12.42578125" customWidth="1"/>
    <col min="11" max="11" width="14.42578125" customWidth="1"/>
  </cols>
  <sheetData>
    <row r="1" spans="1:11" s="4" customFormat="1" ht="14.1" customHeight="1" x14ac:dyDescent="0.2">
      <c r="A1" s="69"/>
      <c r="B1" s="70"/>
      <c r="C1" s="70"/>
      <c r="D1" s="70"/>
      <c r="E1" s="70"/>
      <c r="F1" s="70"/>
      <c r="G1" s="70"/>
      <c r="H1" s="70"/>
      <c r="I1" s="9"/>
    </row>
    <row r="2" spans="1:11" s="2" customFormat="1" ht="20.25" x14ac:dyDescent="0.3">
      <c r="A2" s="65" t="s">
        <v>128</v>
      </c>
      <c r="B2" s="65"/>
      <c r="C2" s="65"/>
      <c r="D2" s="66"/>
      <c r="E2" s="66"/>
      <c r="F2" s="66"/>
      <c r="G2" s="66"/>
      <c r="H2" s="66"/>
      <c r="I2" s="66"/>
    </row>
    <row r="3" spans="1:11" s="3" customFormat="1" ht="38.25" customHeight="1" x14ac:dyDescent="0.2">
      <c r="A3" s="15" t="s">
        <v>59</v>
      </c>
      <c r="B3" s="15" t="s">
        <v>129</v>
      </c>
      <c r="C3" s="15" t="s">
        <v>130</v>
      </c>
      <c r="D3" s="16" t="s">
        <v>61</v>
      </c>
      <c r="E3" s="16" t="s">
        <v>76</v>
      </c>
      <c r="F3" s="16" t="s">
        <v>11</v>
      </c>
      <c r="G3" s="17" t="s">
        <v>37</v>
      </c>
      <c r="H3" s="17" t="s">
        <v>63</v>
      </c>
      <c r="I3" s="16" t="s">
        <v>78</v>
      </c>
    </row>
    <row r="4" spans="1:11" ht="15.75" customHeight="1" x14ac:dyDescent="0.2">
      <c r="A4" s="14" t="s">
        <v>65</v>
      </c>
      <c r="B4" s="18" t="s">
        <v>13</v>
      </c>
      <c r="C4" s="19">
        <v>33</v>
      </c>
      <c r="D4" s="20">
        <v>252957.99</v>
      </c>
      <c r="E4" s="20">
        <v>113646</v>
      </c>
      <c r="F4" s="20">
        <v>7000</v>
      </c>
      <c r="G4" s="20"/>
      <c r="H4" s="20"/>
      <c r="I4" s="20">
        <f>SUM(D4:H4)</f>
        <v>373603.99</v>
      </c>
      <c r="J4" s="8"/>
      <c r="K4" s="8"/>
    </row>
    <row r="5" spans="1:11" ht="21.75" customHeight="1" x14ac:dyDescent="0.2">
      <c r="A5" s="28" t="s">
        <v>131</v>
      </c>
      <c r="B5" s="18" t="s">
        <v>15</v>
      </c>
      <c r="C5" s="19">
        <v>43</v>
      </c>
      <c r="D5" s="20">
        <v>245558</v>
      </c>
      <c r="E5" s="20">
        <v>180000</v>
      </c>
      <c r="F5" s="20">
        <v>15700</v>
      </c>
      <c r="G5" s="20"/>
      <c r="H5" s="20">
        <v>100000</v>
      </c>
      <c r="I5" s="20">
        <f t="shared" ref="I5:I25" si="0">SUM(D5:H5)</f>
        <v>541258</v>
      </c>
      <c r="J5" s="8"/>
      <c r="K5" s="8"/>
    </row>
    <row r="6" spans="1:11" ht="14.1" customHeight="1" x14ac:dyDescent="0.2">
      <c r="A6" s="14" t="s">
        <v>2</v>
      </c>
      <c r="B6" s="18" t="s">
        <v>20</v>
      </c>
      <c r="C6" s="19">
        <v>10</v>
      </c>
      <c r="D6" s="20">
        <v>69605</v>
      </c>
      <c r="E6" s="20">
        <v>4000</v>
      </c>
      <c r="F6" s="20">
        <v>700</v>
      </c>
      <c r="G6" s="20"/>
      <c r="H6" s="20"/>
      <c r="I6" s="20">
        <f t="shared" si="0"/>
        <v>74305</v>
      </c>
      <c r="J6" s="8"/>
      <c r="K6" s="8"/>
    </row>
    <row r="7" spans="1:11" ht="14.1" customHeight="1" x14ac:dyDescent="0.2">
      <c r="A7" s="14" t="s">
        <v>132</v>
      </c>
      <c r="B7" s="18" t="s">
        <v>19</v>
      </c>
      <c r="C7" s="19"/>
      <c r="D7" s="20">
        <v>145000</v>
      </c>
      <c r="E7" s="20">
        <v>4000</v>
      </c>
      <c r="F7" s="20"/>
      <c r="G7" s="20"/>
      <c r="H7" s="20"/>
      <c r="I7" s="20">
        <f t="shared" si="0"/>
        <v>149000</v>
      </c>
      <c r="J7" s="8"/>
      <c r="K7" s="8"/>
    </row>
    <row r="8" spans="1:11" ht="14.1" customHeight="1" x14ac:dyDescent="0.2">
      <c r="A8" s="14" t="s">
        <v>133</v>
      </c>
      <c r="B8" s="18" t="s">
        <v>16</v>
      </c>
      <c r="C8" s="19">
        <v>30</v>
      </c>
      <c r="D8" s="20">
        <v>194436</v>
      </c>
      <c r="E8" s="20">
        <v>32000</v>
      </c>
      <c r="F8" s="20">
        <v>10000</v>
      </c>
      <c r="G8" s="20"/>
      <c r="H8" s="20"/>
      <c r="I8" s="20">
        <f t="shared" si="0"/>
        <v>236436</v>
      </c>
      <c r="J8" s="8"/>
      <c r="K8" s="8"/>
    </row>
    <row r="9" spans="1:11" ht="21.75" customHeight="1" x14ac:dyDescent="0.2">
      <c r="A9" s="28" t="s">
        <v>101</v>
      </c>
      <c r="B9" s="18" t="s">
        <v>17</v>
      </c>
      <c r="C9" s="19">
        <v>17</v>
      </c>
      <c r="D9" s="20">
        <v>105566</v>
      </c>
      <c r="E9" s="20">
        <v>400000</v>
      </c>
      <c r="F9" s="20">
        <v>167300</v>
      </c>
      <c r="G9" s="20"/>
      <c r="H9" s="20">
        <v>547206</v>
      </c>
      <c r="I9" s="20">
        <f t="shared" si="0"/>
        <v>1220072</v>
      </c>
      <c r="J9" s="8"/>
      <c r="K9" s="8"/>
    </row>
    <row r="10" spans="1:11" ht="14.1" customHeight="1" x14ac:dyDescent="0.2">
      <c r="A10" s="28" t="s">
        <v>134</v>
      </c>
      <c r="B10" s="18" t="s">
        <v>18</v>
      </c>
      <c r="C10" s="19">
        <v>43</v>
      </c>
      <c r="D10" s="20">
        <v>289939</v>
      </c>
      <c r="E10" s="20">
        <v>135000</v>
      </c>
      <c r="F10" s="20">
        <v>7500</v>
      </c>
      <c r="G10" s="20"/>
      <c r="H10" s="20"/>
      <c r="I10" s="20">
        <f t="shared" si="0"/>
        <v>432439</v>
      </c>
      <c r="J10" s="8"/>
      <c r="K10" s="8"/>
    </row>
    <row r="11" spans="1:11" ht="14.1" customHeight="1" x14ac:dyDescent="0.2">
      <c r="A11" s="28" t="s">
        <v>135</v>
      </c>
      <c r="B11" s="18" t="s">
        <v>21</v>
      </c>
      <c r="C11" s="19">
        <v>8</v>
      </c>
      <c r="D11" s="20">
        <v>51226</v>
      </c>
      <c r="E11" s="20">
        <v>2000</v>
      </c>
      <c r="F11" s="20">
        <v>1000</v>
      </c>
      <c r="G11" s="20"/>
      <c r="H11" s="20"/>
      <c r="I11" s="20">
        <f t="shared" si="0"/>
        <v>54226</v>
      </c>
      <c r="J11" s="8"/>
      <c r="K11" s="8"/>
    </row>
    <row r="12" spans="1:11" ht="14.1" customHeight="1" x14ac:dyDescent="0.2">
      <c r="A12" s="28" t="s">
        <v>104</v>
      </c>
      <c r="B12" s="18" t="s">
        <v>22</v>
      </c>
      <c r="C12" s="19">
        <v>29</v>
      </c>
      <c r="D12" s="20">
        <v>155268</v>
      </c>
      <c r="E12" s="20">
        <v>17000</v>
      </c>
      <c r="F12" s="20">
        <v>6000</v>
      </c>
      <c r="G12" s="20"/>
      <c r="H12" s="20">
        <v>80000</v>
      </c>
      <c r="I12" s="20">
        <f t="shared" si="0"/>
        <v>258268</v>
      </c>
      <c r="J12" s="8"/>
      <c r="K12" s="8"/>
    </row>
    <row r="13" spans="1:11" ht="14.1" customHeight="1" x14ac:dyDescent="0.2">
      <c r="A13" s="14" t="s">
        <v>71</v>
      </c>
      <c r="B13" s="18" t="s">
        <v>36</v>
      </c>
      <c r="C13" s="19">
        <v>16</v>
      </c>
      <c r="D13" s="20">
        <v>107259.99</v>
      </c>
      <c r="E13" s="20">
        <v>40000</v>
      </c>
      <c r="F13" s="20">
        <v>2000</v>
      </c>
      <c r="G13" s="20"/>
      <c r="H13" s="20">
        <f>12500+287500</f>
        <v>300000</v>
      </c>
      <c r="I13" s="20">
        <f t="shared" si="0"/>
        <v>449259.99</v>
      </c>
      <c r="J13" s="8"/>
      <c r="K13" s="8"/>
    </row>
    <row r="14" spans="1:11" ht="24" customHeight="1" x14ac:dyDescent="0.2">
      <c r="A14" s="28" t="s">
        <v>118</v>
      </c>
      <c r="B14" s="18" t="s">
        <v>23</v>
      </c>
      <c r="C14" s="19">
        <v>26</v>
      </c>
      <c r="D14" s="20">
        <v>152646.06</v>
      </c>
      <c r="E14" s="20">
        <v>18000</v>
      </c>
      <c r="F14" s="20">
        <v>5500</v>
      </c>
      <c r="G14" s="20"/>
      <c r="H14" s="20">
        <v>200000</v>
      </c>
      <c r="I14" s="20">
        <f t="shared" si="0"/>
        <v>376146.06</v>
      </c>
      <c r="J14" s="8"/>
      <c r="K14" s="8"/>
    </row>
    <row r="15" spans="1:11" ht="21" customHeight="1" x14ac:dyDescent="0.2">
      <c r="A15" s="28" t="s">
        <v>119</v>
      </c>
      <c r="B15" s="18" t="s">
        <v>24</v>
      </c>
      <c r="C15" s="19">
        <v>23</v>
      </c>
      <c r="D15" s="20">
        <v>140532</v>
      </c>
      <c r="E15" s="20">
        <v>40000</v>
      </c>
      <c r="F15" s="20">
        <v>9000</v>
      </c>
      <c r="G15" s="20"/>
      <c r="H15" s="20">
        <v>300000</v>
      </c>
      <c r="I15" s="20">
        <f t="shared" si="0"/>
        <v>489532</v>
      </c>
      <c r="J15" s="8"/>
      <c r="K15" s="8"/>
    </row>
    <row r="16" spans="1:11" ht="12.75" customHeight="1" x14ac:dyDescent="0.2">
      <c r="A16" s="29" t="s">
        <v>87</v>
      </c>
      <c r="B16" s="21">
        <v>730</v>
      </c>
      <c r="C16" s="22">
        <f>C17+C18</f>
        <v>290</v>
      </c>
      <c r="D16" s="23">
        <f t="shared" ref="D16:I16" si="1">D17+D18</f>
        <v>2142629</v>
      </c>
      <c r="E16" s="23">
        <f t="shared" si="1"/>
        <v>445000</v>
      </c>
      <c r="F16" s="23">
        <f t="shared" si="1"/>
        <v>87000</v>
      </c>
      <c r="G16" s="23">
        <f t="shared" si="1"/>
        <v>0</v>
      </c>
      <c r="H16" s="23">
        <f t="shared" si="1"/>
        <v>188168</v>
      </c>
      <c r="I16" s="23">
        <f t="shared" si="1"/>
        <v>2862797</v>
      </c>
      <c r="J16" s="8"/>
      <c r="K16" s="8"/>
    </row>
    <row r="17" spans="1:11" ht="14.1" customHeight="1" x14ac:dyDescent="0.2">
      <c r="A17" s="28" t="s">
        <v>46</v>
      </c>
      <c r="B17" s="18" t="s">
        <v>25</v>
      </c>
      <c r="C17" s="19">
        <v>8</v>
      </c>
      <c r="D17" s="20">
        <v>54060</v>
      </c>
      <c r="E17" s="20">
        <v>55000</v>
      </c>
      <c r="F17" s="20">
        <v>7000</v>
      </c>
      <c r="G17" s="20"/>
      <c r="H17" s="20"/>
      <c r="I17" s="20">
        <f t="shared" si="0"/>
        <v>116060</v>
      </c>
      <c r="J17" s="8"/>
      <c r="K17" s="8"/>
    </row>
    <row r="18" spans="1:11" ht="12.75" customHeight="1" x14ac:dyDescent="0.2">
      <c r="A18" s="28" t="s">
        <v>89</v>
      </c>
      <c r="B18" s="18" t="s">
        <v>26</v>
      </c>
      <c r="C18" s="19">
        <v>282</v>
      </c>
      <c r="D18" s="20">
        <v>2088569</v>
      </c>
      <c r="E18" s="20">
        <f>173573+216427</f>
        <v>390000</v>
      </c>
      <c r="F18" s="20">
        <v>80000</v>
      </c>
      <c r="G18" s="20"/>
      <c r="H18" s="20">
        <v>188168</v>
      </c>
      <c r="I18" s="20">
        <f t="shared" si="0"/>
        <v>2746737</v>
      </c>
      <c r="J18" s="8"/>
      <c r="K18" s="8"/>
    </row>
    <row r="19" spans="1:11" s="1" customFormat="1" ht="14.1" customHeight="1" x14ac:dyDescent="0.2">
      <c r="A19" s="28" t="s">
        <v>122</v>
      </c>
      <c r="B19" s="18" t="s">
        <v>50</v>
      </c>
      <c r="C19" s="19">
        <v>18</v>
      </c>
      <c r="D19" s="20">
        <v>103944</v>
      </c>
      <c r="E19" s="20">
        <v>10000</v>
      </c>
      <c r="F19" s="20">
        <v>5000</v>
      </c>
      <c r="G19" s="20"/>
      <c r="H19" s="20"/>
      <c r="I19" s="20">
        <f t="shared" si="0"/>
        <v>118944</v>
      </c>
      <c r="J19" s="8"/>
      <c r="K19" s="8"/>
    </row>
    <row r="20" spans="1:11" ht="14.1" customHeight="1" x14ac:dyDescent="0.2">
      <c r="A20" s="28" t="s">
        <v>136</v>
      </c>
      <c r="B20" s="18" t="s">
        <v>27</v>
      </c>
      <c r="C20" s="19">
        <v>30</v>
      </c>
      <c r="D20" s="20">
        <v>159766</v>
      </c>
      <c r="E20" s="20">
        <v>70000</v>
      </c>
      <c r="F20" s="20">
        <v>18000</v>
      </c>
      <c r="G20" s="20"/>
      <c r="H20" s="20"/>
      <c r="I20" s="20">
        <f t="shared" si="0"/>
        <v>247766</v>
      </c>
      <c r="J20" s="8"/>
      <c r="K20" s="8"/>
    </row>
    <row r="21" spans="1:11" ht="14.1" customHeight="1" x14ac:dyDescent="0.2">
      <c r="A21" s="29" t="s">
        <v>92</v>
      </c>
      <c r="B21" s="21">
        <v>920</v>
      </c>
      <c r="C21" s="22">
        <f>C22+C23+C24+C25</f>
        <v>1832</v>
      </c>
      <c r="D21" s="23">
        <f t="shared" ref="D21:I21" si="2">D22+D23+D24+D25</f>
        <v>10864976.99</v>
      </c>
      <c r="E21" s="23">
        <f t="shared" si="2"/>
        <v>1093586</v>
      </c>
      <c r="F21" s="23">
        <f t="shared" si="2"/>
        <v>199000</v>
      </c>
      <c r="G21" s="23">
        <f t="shared" si="2"/>
        <v>0</v>
      </c>
      <c r="H21" s="23">
        <f t="shared" si="2"/>
        <v>300000</v>
      </c>
      <c r="I21" s="23">
        <f t="shared" si="2"/>
        <v>12457562.99</v>
      </c>
      <c r="J21" s="8"/>
      <c r="K21" s="8"/>
    </row>
    <row r="22" spans="1:11" ht="14.1" customHeight="1" x14ac:dyDescent="0.2">
      <c r="A22" s="28" t="s">
        <v>93</v>
      </c>
      <c r="B22" s="18" t="s">
        <v>28</v>
      </c>
      <c r="C22" s="19">
        <v>19</v>
      </c>
      <c r="D22" s="41">
        <v>123322.99</v>
      </c>
      <c r="E22" s="41">
        <v>570000</v>
      </c>
      <c r="F22" s="41">
        <v>7200</v>
      </c>
      <c r="G22" s="20"/>
      <c r="H22" s="20">
        <v>300000</v>
      </c>
      <c r="I22" s="20">
        <f t="shared" si="0"/>
        <v>1000522.99</v>
      </c>
      <c r="J22" s="8"/>
      <c r="K22" s="8"/>
    </row>
    <row r="23" spans="1:11" ht="27" customHeight="1" x14ac:dyDescent="0.2">
      <c r="A23" s="28" t="s">
        <v>108</v>
      </c>
      <c r="B23" s="18" t="s">
        <v>29</v>
      </c>
      <c r="C23" s="19">
        <v>107</v>
      </c>
      <c r="D23" s="41">
        <v>543021</v>
      </c>
      <c r="E23" s="41">
        <v>149000</v>
      </c>
      <c r="F23" s="41">
        <v>35000</v>
      </c>
      <c r="G23" s="20"/>
      <c r="H23" s="20"/>
      <c r="I23" s="20">
        <f t="shared" si="0"/>
        <v>727021</v>
      </c>
      <c r="J23" s="8"/>
      <c r="K23" s="8"/>
    </row>
    <row r="24" spans="1:11" ht="14.1" customHeight="1" x14ac:dyDescent="0.2">
      <c r="A24" s="28" t="s">
        <v>109</v>
      </c>
      <c r="B24" s="18" t="s">
        <v>30</v>
      </c>
      <c r="C24" s="19">
        <v>1236</v>
      </c>
      <c r="D24" s="41">
        <v>7237730</v>
      </c>
      <c r="E24" s="41">
        <v>278586</v>
      </c>
      <c r="F24" s="41">
        <v>104500</v>
      </c>
      <c r="G24" s="20"/>
      <c r="H24" s="20"/>
      <c r="I24" s="20">
        <f t="shared" si="0"/>
        <v>7620816</v>
      </c>
      <c r="J24" s="8"/>
      <c r="K24" s="8"/>
    </row>
    <row r="25" spans="1:11" ht="14.1" customHeight="1" x14ac:dyDescent="0.2">
      <c r="A25" s="28" t="s">
        <v>96</v>
      </c>
      <c r="B25" s="18" t="s">
        <v>31</v>
      </c>
      <c r="C25" s="19">
        <v>470</v>
      </c>
      <c r="D25" s="41">
        <v>2960903</v>
      </c>
      <c r="E25" s="41">
        <v>96000</v>
      </c>
      <c r="F25" s="41">
        <v>52300</v>
      </c>
      <c r="G25" s="20"/>
      <c r="H25" s="20"/>
      <c r="I25" s="20">
        <f t="shared" si="0"/>
        <v>3109203</v>
      </c>
      <c r="J25" s="8"/>
      <c r="K25" s="8"/>
    </row>
    <row r="26" spans="1:11" ht="14.1" customHeight="1" x14ac:dyDescent="0.2">
      <c r="A26" s="67" t="s">
        <v>78</v>
      </c>
      <c r="B26" s="68"/>
      <c r="C26" s="25">
        <f>C4+C5+C6+C7+C8+C9+C10+C11+C12+C13+C14+C15+C16+C19+C20+C21</f>
        <v>2448</v>
      </c>
      <c r="D26" s="60">
        <f t="shared" ref="D26:I26" si="3">D4+D5+D6+D7+D8+D9+D10+D11+D12+D13+D14+D15+D16+D19+D20+D21</f>
        <v>15181310.030000001</v>
      </c>
      <c r="E26" s="60">
        <f t="shared" si="3"/>
        <v>2604232</v>
      </c>
      <c r="F26" s="60">
        <f t="shared" si="3"/>
        <v>540700</v>
      </c>
      <c r="G26" s="60">
        <f t="shared" si="3"/>
        <v>0</v>
      </c>
      <c r="H26" s="60">
        <f t="shared" si="3"/>
        <v>2015374</v>
      </c>
      <c r="I26" s="60">
        <f t="shared" si="3"/>
        <v>20341616.030000001</v>
      </c>
      <c r="J26" s="8"/>
      <c r="K26" s="8"/>
    </row>
    <row r="27" spans="1:11" ht="14.1" customHeight="1" x14ac:dyDescent="0.2">
      <c r="A27" s="33"/>
      <c r="B27" s="7"/>
      <c r="C27" s="34"/>
      <c r="D27" s="34"/>
      <c r="E27" s="40"/>
      <c r="F27" s="34"/>
      <c r="G27" s="34"/>
      <c r="H27" s="34"/>
      <c r="I27" s="34"/>
    </row>
    <row r="28" spans="1:11" ht="14.1" customHeight="1" x14ac:dyDescent="0.2">
      <c r="A28" s="71" t="s">
        <v>137</v>
      </c>
      <c r="B28" s="71"/>
      <c r="C28" s="71"/>
      <c r="D28" s="71"/>
      <c r="E28" s="71"/>
      <c r="F28" s="71"/>
      <c r="G28" s="71"/>
      <c r="H28" s="71"/>
      <c r="I28" s="71"/>
    </row>
    <row r="29" spans="1:11" ht="14.1" customHeight="1" x14ac:dyDescent="0.2">
      <c r="A29" s="72" t="s">
        <v>138</v>
      </c>
      <c r="B29" s="73"/>
      <c r="C29" s="73"/>
      <c r="D29" s="73"/>
      <c r="E29" s="73"/>
      <c r="F29" s="73"/>
      <c r="G29" s="73"/>
      <c r="H29" s="73"/>
      <c r="I29" s="73"/>
    </row>
    <row r="30" spans="1:11" ht="14.1" customHeight="1" x14ac:dyDescent="0.2">
      <c r="E30" s="58">
        <v>6</v>
      </c>
    </row>
    <row r="31" spans="1:11" ht="14.1" customHeight="1" x14ac:dyDescent="0.2">
      <c r="E31" s="39"/>
    </row>
    <row r="34" spans="5:5" ht="14.1" customHeight="1" x14ac:dyDescent="0.2">
      <c r="E34" s="39"/>
    </row>
  </sheetData>
  <mergeCells count="5">
    <mergeCell ref="A1:H1"/>
    <mergeCell ref="A2:I2"/>
    <mergeCell ref="A26:B26"/>
    <mergeCell ref="A28:I28"/>
    <mergeCell ref="A29:I29"/>
  </mergeCells>
  <phoneticPr fontId="2" type="noConversion"/>
  <pageMargins left="0.25" right="0.25" top="0.75" bottom="0.75" header="0.3" footer="0.3"/>
  <pageSetup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35"/>
  <sheetViews>
    <sheetView workbookViewId="0">
      <selection activeCell="A26" sqref="A26:B26"/>
    </sheetView>
  </sheetViews>
  <sheetFormatPr defaultRowHeight="12" customHeight="1" x14ac:dyDescent="0.2"/>
  <cols>
    <col min="1" max="1" width="28.5703125" style="31" customWidth="1"/>
    <col min="2" max="2" width="8.85546875" style="7" customWidth="1"/>
    <col min="3" max="3" width="7.42578125" style="11" customWidth="1"/>
    <col min="4" max="4" width="11.42578125" style="11" customWidth="1"/>
    <col min="5" max="5" width="13.5703125" style="11" customWidth="1"/>
    <col min="6" max="6" width="13.85546875" style="11" customWidth="1"/>
    <col min="7" max="7" width="13.28515625" style="11" customWidth="1"/>
    <col min="8" max="8" width="13.7109375" style="11" customWidth="1"/>
    <col min="9" max="9" width="15.5703125" style="7" customWidth="1"/>
    <col min="10" max="10" width="11.28515625" bestFit="1" customWidth="1"/>
    <col min="11" max="11" width="10.28515625" bestFit="1" customWidth="1"/>
    <col min="12" max="12" width="12.140625" customWidth="1"/>
  </cols>
  <sheetData>
    <row r="1" spans="1:9" ht="12" customHeight="1" x14ac:dyDescent="0.2">
      <c r="A1" s="30"/>
      <c r="B1" s="32"/>
      <c r="C1" s="10"/>
      <c r="D1" s="10"/>
      <c r="E1" s="10"/>
      <c r="F1" s="10"/>
      <c r="G1" s="10"/>
      <c r="H1" s="10"/>
      <c r="I1" s="26"/>
    </row>
    <row r="2" spans="1:9" ht="21.75" customHeight="1" x14ac:dyDescent="0.3">
      <c r="A2" s="65" t="s">
        <v>139</v>
      </c>
      <c r="B2" s="65"/>
      <c r="C2" s="65"/>
      <c r="D2" s="66"/>
      <c r="E2" s="66"/>
      <c r="F2" s="66"/>
      <c r="G2" s="66"/>
      <c r="H2" s="66"/>
      <c r="I2" s="66"/>
    </row>
    <row r="3" spans="1:9" ht="37.5" customHeight="1" x14ac:dyDescent="0.2">
      <c r="A3" s="46" t="s">
        <v>74</v>
      </c>
      <c r="B3" s="46" t="s">
        <v>74</v>
      </c>
      <c r="C3" s="46" t="s">
        <v>75</v>
      </c>
      <c r="D3" s="47" t="s">
        <v>61</v>
      </c>
      <c r="E3" s="47" t="s">
        <v>76</v>
      </c>
      <c r="F3" s="47" t="s">
        <v>77</v>
      </c>
      <c r="G3" s="47" t="s">
        <v>37</v>
      </c>
      <c r="H3" s="47" t="s">
        <v>63</v>
      </c>
      <c r="I3" s="47" t="s">
        <v>78</v>
      </c>
    </row>
    <row r="4" spans="1:9" ht="12" customHeight="1" x14ac:dyDescent="0.2">
      <c r="A4" s="14" t="s">
        <v>72</v>
      </c>
      <c r="B4" s="18" t="s">
        <v>13</v>
      </c>
      <c r="C4" s="19"/>
      <c r="D4" s="41"/>
      <c r="E4" s="41">
        <v>30000</v>
      </c>
      <c r="F4" s="41">
        <v>3000</v>
      </c>
      <c r="G4" s="41">
        <v>45000</v>
      </c>
      <c r="H4" s="41"/>
      <c r="I4" s="20">
        <f>SUM(D4:H4)</f>
        <v>78000</v>
      </c>
    </row>
    <row r="5" spans="1:9" ht="12" customHeight="1" x14ac:dyDescent="0.2">
      <c r="A5" s="28" t="s">
        <v>131</v>
      </c>
      <c r="B5" s="18" t="s">
        <v>15</v>
      </c>
      <c r="C5" s="19"/>
      <c r="D5" s="41"/>
      <c r="E5" s="41">
        <v>40000</v>
      </c>
      <c r="F5" s="41"/>
      <c r="G5" s="41"/>
      <c r="H5" s="41">
        <v>60000</v>
      </c>
      <c r="I5" s="20">
        <f t="shared" ref="I5:I15" si="0">SUM(D5:H5)</f>
        <v>100000</v>
      </c>
    </row>
    <row r="6" spans="1:9" ht="12" customHeight="1" x14ac:dyDescent="0.2">
      <c r="A6" s="14" t="s">
        <v>80</v>
      </c>
      <c r="B6" s="18" t="s">
        <v>20</v>
      </c>
      <c r="C6" s="19"/>
      <c r="D6" s="41"/>
      <c r="E6" s="41">
        <v>2000</v>
      </c>
      <c r="F6" s="41">
        <v>500</v>
      </c>
      <c r="G6" s="41"/>
      <c r="H6" s="41"/>
      <c r="I6" s="20">
        <f t="shared" si="0"/>
        <v>2500</v>
      </c>
    </row>
    <row r="7" spans="1:9" ht="12" customHeight="1" x14ac:dyDescent="0.2">
      <c r="A7" s="14" t="s">
        <v>140</v>
      </c>
      <c r="B7" s="18" t="s">
        <v>19</v>
      </c>
      <c r="C7" s="19"/>
      <c r="D7" s="41"/>
      <c r="E7" s="41">
        <v>6000</v>
      </c>
      <c r="F7" s="41"/>
      <c r="G7" s="41"/>
      <c r="H7" s="41"/>
      <c r="I7" s="20">
        <f t="shared" si="0"/>
        <v>6000</v>
      </c>
    </row>
    <row r="8" spans="1:9" ht="12" customHeight="1" x14ac:dyDescent="0.2">
      <c r="A8" s="14" t="s">
        <v>68</v>
      </c>
      <c r="B8" s="18" t="s">
        <v>16</v>
      </c>
      <c r="C8" s="19"/>
      <c r="D8" s="41"/>
      <c r="E8" s="41">
        <v>5000</v>
      </c>
      <c r="F8" s="41">
        <v>1000</v>
      </c>
      <c r="G8" s="41"/>
      <c r="H8" s="41"/>
      <c r="I8" s="20">
        <f t="shared" si="0"/>
        <v>6000</v>
      </c>
    </row>
    <row r="9" spans="1:9" ht="12" customHeight="1" x14ac:dyDescent="0.2">
      <c r="A9" s="28" t="s">
        <v>116</v>
      </c>
      <c r="B9" s="18" t="s">
        <v>17</v>
      </c>
      <c r="C9" s="19"/>
      <c r="D9" s="41"/>
      <c r="E9" s="41">
        <v>100000</v>
      </c>
      <c r="F9" s="41"/>
      <c r="G9" s="41"/>
      <c r="H9" s="41">
        <v>1029358</v>
      </c>
      <c r="I9" s="20">
        <f t="shared" si="0"/>
        <v>1129358</v>
      </c>
    </row>
    <row r="10" spans="1:9" ht="12" customHeight="1" x14ac:dyDescent="0.2">
      <c r="A10" s="28" t="s">
        <v>82</v>
      </c>
      <c r="B10" s="18" t="s">
        <v>18</v>
      </c>
      <c r="C10" s="19"/>
      <c r="D10" s="41"/>
      <c r="E10" s="41">
        <v>30000</v>
      </c>
      <c r="F10" s="41"/>
      <c r="G10" s="41"/>
      <c r="H10" s="41"/>
      <c r="I10" s="20">
        <f t="shared" si="0"/>
        <v>30000</v>
      </c>
    </row>
    <row r="11" spans="1:9" ht="12" customHeight="1" x14ac:dyDescent="0.2">
      <c r="A11" s="28" t="s">
        <v>141</v>
      </c>
      <c r="B11" s="18" t="s">
        <v>21</v>
      </c>
      <c r="C11" s="19"/>
      <c r="D11" s="41"/>
      <c r="E11" s="41">
        <v>2000</v>
      </c>
      <c r="F11" s="41">
        <v>1000</v>
      </c>
      <c r="G11" s="41"/>
      <c r="H11" s="41"/>
      <c r="I11" s="20">
        <f t="shared" si="0"/>
        <v>3000</v>
      </c>
    </row>
    <row r="12" spans="1:9" ht="12" customHeight="1" x14ac:dyDescent="0.2">
      <c r="A12" s="28" t="s">
        <v>104</v>
      </c>
      <c r="B12" s="18" t="s">
        <v>22</v>
      </c>
      <c r="C12" s="19"/>
      <c r="D12" s="41"/>
      <c r="E12" s="41">
        <v>4000</v>
      </c>
      <c r="F12" s="41"/>
      <c r="G12" s="41">
        <v>160000</v>
      </c>
      <c r="H12" s="41">
        <v>60000</v>
      </c>
      <c r="I12" s="20">
        <f t="shared" si="0"/>
        <v>224000</v>
      </c>
    </row>
    <row r="13" spans="1:9" ht="12" customHeight="1" x14ac:dyDescent="0.2">
      <c r="A13" s="14" t="s">
        <v>71</v>
      </c>
      <c r="B13" s="18" t="s">
        <v>36</v>
      </c>
      <c r="C13" s="19"/>
      <c r="D13" s="41"/>
      <c r="E13" s="41">
        <v>15000</v>
      </c>
      <c r="F13" s="41">
        <v>1000</v>
      </c>
      <c r="G13" s="41">
        <v>5000</v>
      </c>
      <c r="H13" s="41">
        <v>800000</v>
      </c>
      <c r="I13" s="20">
        <f t="shared" si="0"/>
        <v>821000</v>
      </c>
    </row>
    <row r="14" spans="1:9" ht="12.75" x14ac:dyDescent="0.2">
      <c r="A14" s="28" t="s">
        <v>142</v>
      </c>
      <c r="B14" s="18" t="s">
        <v>23</v>
      </c>
      <c r="C14" s="19"/>
      <c r="D14" s="41"/>
      <c r="E14" s="41">
        <v>3000</v>
      </c>
      <c r="F14" s="41"/>
      <c r="G14" s="41"/>
      <c r="H14" s="41">
        <v>400000</v>
      </c>
      <c r="I14" s="20">
        <f t="shared" si="0"/>
        <v>403000</v>
      </c>
    </row>
    <row r="15" spans="1:9" ht="12.75" x14ac:dyDescent="0.2">
      <c r="A15" s="28" t="s">
        <v>86</v>
      </c>
      <c r="B15" s="18" t="s">
        <v>24</v>
      </c>
      <c r="C15" s="19"/>
      <c r="D15" s="41"/>
      <c r="E15" s="41">
        <v>15000</v>
      </c>
      <c r="F15" s="41"/>
      <c r="G15" s="41"/>
      <c r="H15" s="41">
        <v>300000</v>
      </c>
      <c r="I15" s="20">
        <f t="shared" si="0"/>
        <v>315000</v>
      </c>
    </row>
    <row r="16" spans="1:9" s="1" customFormat="1" ht="12" customHeight="1" x14ac:dyDescent="0.2">
      <c r="A16" s="29" t="s">
        <v>87</v>
      </c>
      <c r="B16" s="21">
        <v>730</v>
      </c>
      <c r="C16" s="22">
        <f>C17+C18</f>
        <v>0</v>
      </c>
      <c r="D16" s="23">
        <f t="shared" ref="D16:I16" si="1">D17+D18</f>
        <v>10000</v>
      </c>
      <c r="E16" s="23">
        <f t="shared" si="1"/>
        <v>60000</v>
      </c>
      <c r="F16" s="23">
        <f t="shared" si="1"/>
        <v>0</v>
      </c>
      <c r="G16" s="23">
        <f t="shared" si="1"/>
        <v>134086</v>
      </c>
      <c r="H16" s="23">
        <f t="shared" si="1"/>
        <v>50000</v>
      </c>
      <c r="I16" s="23">
        <f t="shared" si="1"/>
        <v>254086</v>
      </c>
    </row>
    <row r="17" spans="1:9" ht="12" customHeight="1" x14ac:dyDescent="0.2">
      <c r="A17" s="28" t="s">
        <v>88</v>
      </c>
      <c r="B17" s="18" t="s">
        <v>25</v>
      </c>
      <c r="C17" s="19"/>
      <c r="D17" s="20"/>
      <c r="E17" s="41"/>
      <c r="F17" s="41"/>
      <c r="G17" s="41">
        <v>134086</v>
      </c>
      <c r="H17" s="41"/>
      <c r="I17" s="20">
        <f>SUM(D17:H17)</f>
        <v>134086</v>
      </c>
    </row>
    <row r="18" spans="1:9" ht="12" customHeight="1" x14ac:dyDescent="0.2">
      <c r="A18" s="28" t="s">
        <v>89</v>
      </c>
      <c r="B18" s="18" t="s">
        <v>26</v>
      </c>
      <c r="C18" s="19"/>
      <c r="D18" s="20">
        <v>10000</v>
      </c>
      <c r="E18" s="41">
        <v>60000</v>
      </c>
      <c r="F18" s="41"/>
      <c r="G18" s="41"/>
      <c r="H18" s="41">
        <v>50000</v>
      </c>
      <c r="I18" s="20">
        <f t="shared" ref="I18:I25" si="2">SUM(D18:H18)</f>
        <v>120000</v>
      </c>
    </row>
    <row r="19" spans="1:9" ht="12" customHeight="1" x14ac:dyDescent="0.2">
      <c r="A19" s="28" t="s">
        <v>90</v>
      </c>
      <c r="B19" s="18" t="s">
        <v>50</v>
      </c>
      <c r="C19" s="19"/>
      <c r="D19" s="20"/>
      <c r="E19" s="41">
        <v>2000</v>
      </c>
      <c r="F19" s="41"/>
      <c r="G19" s="41"/>
      <c r="H19" s="41"/>
      <c r="I19" s="20">
        <f t="shared" si="2"/>
        <v>2000</v>
      </c>
    </row>
    <row r="20" spans="1:9" ht="12" customHeight="1" x14ac:dyDescent="0.2">
      <c r="A20" s="28" t="s">
        <v>91</v>
      </c>
      <c r="B20" s="18" t="s">
        <v>27</v>
      </c>
      <c r="C20" s="19"/>
      <c r="D20" s="20"/>
      <c r="E20" s="41">
        <v>20000</v>
      </c>
      <c r="F20" s="41"/>
      <c r="G20" s="41">
        <v>160000</v>
      </c>
      <c r="H20" s="41"/>
      <c r="I20" s="20">
        <f t="shared" si="2"/>
        <v>180000</v>
      </c>
    </row>
    <row r="21" spans="1:9" s="1" customFormat="1" ht="12" customHeight="1" x14ac:dyDescent="0.2">
      <c r="A21" s="29" t="s">
        <v>143</v>
      </c>
      <c r="B21" s="21">
        <v>920</v>
      </c>
      <c r="C21" s="22">
        <f>C22+C23+C24+C25</f>
        <v>0</v>
      </c>
      <c r="D21" s="23">
        <f t="shared" ref="D21:I21" si="3">D22+D23+D24+D25</f>
        <v>60000</v>
      </c>
      <c r="E21" s="23">
        <f t="shared" si="3"/>
        <v>326414</v>
      </c>
      <c r="F21" s="23">
        <f t="shared" si="3"/>
        <v>15000</v>
      </c>
      <c r="G21" s="23">
        <f t="shared" si="3"/>
        <v>50000</v>
      </c>
      <c r="H21" s="23">
        <f t="shared" si="3"/>
        <v>300000</v>
      </c>
      <c r="I21" s="23">
        <f t="shared" si="3"/>
        <v>751414</v>
      </c>
    </row>
    <row r="22" spans="1:9" ht="12" customHeight="1" x14ac:dyDescent="0.2">
      <c r="A22" s="28" t="s">
        <v>93</v>
      </c>
      <c r="B22" s="18" t="s">
        <v>28</v>
      </c>
      <c r="C22" s="19"/>
      <c r="D22" s="41"/>
      <c r="E22" s="41">
        <v>150000</v>
      </c>
      <c r="F22" s="41"/>
      <c r="G22" s="41">
        <v>50000</v>
      </c>
      <c r="H22" s="41">
        <v>300000</v>
      </c>
      <c r="I22" s="20">
        <f t="shared" si="2"/>
        <v>500000</v>
      </c>
    </row>
    <row r="23" spans="1:9" ht="23.25" customHeight="1" x14ac:dyDescent="0.2">
      <c r="A23" s="28" t="s">
        <v>108</v>
      </c>
      <c r="B23" s="18" t="s">
        <v>29</v>
      </c>
      <c r="C23" s="19"/>
      <c r="D23" s="41"/>
      <c r="E23" s="41">
        <v>80000</v>
      </c>
      <c r="F23" s="41">
        <v>10000</v>
      </c>
      <c r="G23" s="41"/>
      <c r="H23" s="41"/>
      <c r="I23" s="20">
        <f t="shared" si="2"/>
        <v>90000</v>
      </c>
    </row>
    <row r="24" spans="1:9" ht="12" customHeight="1" x14ac:dyDescent="0.2">
      <c r="A24" s="28" t="s">
        <v>109</v>
      </c>
      <c r="B24" s="18" t="s">
        <v>30</v>
      </c>
      <c r="C24" s="19"/>
      <c r="D24" s="41"/>
      <c r="E24" s="41">
        <v>36414</v>
      </c>
      <c r="F24" s="41"/>
      <c r="G24" s="41"/>
      <c r="H24" s="41"/>
      <c r="I24" s="20">
        <f t="shared" si="2"/>
        <v>36414</v>
      </c>
    </row>
    <row r="25" spans="1:9" ht="12" customHeight="1" x14ac:dyDescent="0.2">
      <c r="A25" s="28" t="s">
        <v>96</v>
      </c>
      <c r="B25" s="18" t="s">
        <v>31</v>
      </c>
      <c r="C25" s="19"/>
      <c r="D25" s="41">
        <v>60000</v>
      </c>
      <c r="E25" s="41">
        <v>60000</v>
      </c>
      <c r="F25" s="41">
        <v>5000</v>
      </c>
      <c r="G25" s="41"/>
      <c r="H25" s="41"/>
      <c r="I25" s="20">
        <f t="shared" si="2"/>
        <v>125000</v>
      </c>
    </row>
    <row r="26" spans="1:9" ht="12" customHeight="1" x14ac:dyDescent="0.2">
      <c r="A26" s="74" t="s">
        <v>78</v>
      </c>
      <c r="B26" s="75"/>
      <c r="C26" s="48">
        <f>+C21+C20+C19+C16+C15+C14+C13+C12+C11+C10+C9+C8+C7+C6+C5+C4</f>
        <v>0</v>
      </c>
      <c r="D26" s="61">
        <f t="shared" ref="D26:I26" si="4">+D21+D20+D19+D16+D15+D14+D13+D12+D11+D10+D9+D8+D7+D6+D5+D4</f>
        <v>70000</v>
      </c>
      <c r="E26" s="61">
        <f t="shared" si="4"/>
        <v>660414</v>
      </c>
      <c r="F26" s="61">
        <f t="shared" si="4"/>
        <v>21500</v>
      </c>
      <c r="G26" s="61">
        <f t="shared" si="4"/>
        <v>554086</v>
      </c>
      <c r="H26" s="61">
        <f t="shared" si="4"/>
        <v>2999358</v>
      </c>
      <c r="I26" s="61">
        <f t="shared" si="4"/>
        <v>4305358</v>
      </c>
    </row>
    <row r="27" spans="1:9" ht="12" customHeight="1" x14ac:dyDescent="0.2">
      <c r="E27" s="12"/>
      <c r="F27" s="12"/>
      <c r="G27" s="35"/>
      <c r="I27" s="34"/>
    </row>
    <row r="28" spans="1:9" ht="12" customHeight="1" x14ac:dyDescent="0.2">
      <c r="D28" s="35"/>
      <c r="E28" s="35"/>
      <c r="F28" s="35"/>
      <c r="G28" s="35"/>
      <c r="H28" s="35"/>
      <c r="I28" s="35"/>
    </row>
    <row r="34" spans="5:5" ht="12" customHeight="1" x14ac:dyDescent="0.2">
      <c r="E34" s="52"/>
    </row>
    <row r="35" spans="5:5" ht="12" customHeight="1" x14ac:dyDescent="0.2">
      <c r="E35" s="63">
        <v>7</v>
      </c>
    </row>
  </sheetData>
  <mergeCells count="2">
    <mergeCell ref="A2:I2"/>
    <mergeCell ref="A26:B26"/>
  </mergeCells>
  <phoneticPr fontId="5" type="noConversion"/>
  <pageMargins left="0.25" right="0.25" top="0.75" bottom="0.75" header="0.3" footer="0.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2:I35"/>
  <sheetViews>
    <sheetView workbookViewId="0">
      <selection activeCell="G31" sqref="G31"/>
    </sheetView>
  </sheetViews>
  <sheetFormatPr defaultRowHeight="12.75" x14ac:dyDescent="0.2"/>
  <cols>
    <col min="1" max="1" width="24.28515625" customWidth="1"/>
    <col min="2" max="2" width="8.85546875" customWidth="1"/>
    <col min="3" max="3" width="10.42578125" customWidth="1"/>
    <col min="4" max="4" width="13.42578125" customWidth="1"/>
    <col min="5" max="5" width="18" customWidth="1"/>
    <col min="6" max="6" width="14.5703125" customWidth="1"/>
    <col min="7" max="7" width="14" customWidth="1"/>
    <col min="8" max="8" width="14.140625" customWidth="1"/>
    <col min="9" max="9" width="17.7109375" customWidth="1"/>
  </cols>
  <sheetData>
    <row r="2" spans="1:9" ht="20.25" x14ac:dyDescent="0.3">
      <c r="A2" s="65" t="s">
        <v>73</v>
      </c>
      <c r="B2" s="65"/>
      <c r="C2" s="65"/>
      <c r="D2" s="66"/>
      <c r="E2" s="66"/>
      <c r="F2" s="66"/>
      <c r="G2" s="66"/>
      <c r="H2" s="66"/>
      <c r="I2" s="66"/>
    </row>
    <row r="3" spans="1:9" ht="21.75" x14ac:dyDescent="0.2">
      <c r="A3" s="46" t="s">
        <v>59</v>
      </c>
      <c r="B3" s="46" t="s">
        <v>74</v>
      </c>
      <c r="C3" s="46" t="s">
        <v>75</v>
      </c>
      <c r="D3" s="47" t="s">
        <v>61</v>
      </c>
      <c r="E3" s="47" t="s">
        <v>76</v>
      </c>
      <c r="F3" s="47" t="s">
        <v>77</v>
      </c>
      <c r="G3" s="47" t="s">
        <v>37</v>
      </c>
      <c r="H3" s="47" t="s">
        <v>63</v>
      </c>
      <c r="I3" s="47" t="s">
        <v>78</v>
      </c>
    </row>
    <row r="4" spans="1:9" x14ac:dyDescent="0.2">
      <c r="A4" s="14" t="s">
        <v>72</v>
      </c>
      <c r="B4" s="18" t="s">
        <v>13</v>
      </c>
      <c r="C4" s="19"/>
      <c r="D4" s="20"/>
      <c r="E4" s="20">
        <v>20000</v>
      </c>
      <c r="F4" s="20"/>
      <c r="G4" s="20">
        <v>15000</v>
      </c>
      <c r="H4" s="20"/>
      <c r="I4" s="20">
        <f>SUM(D4:H4)</f>
        <v>35000</v>
      </c>
    </row>
    <row r="5" spans="1:9" x14ac:dyDescent="0.2">
      <c r="A5" s="28" t="s">
        <v>79</v>
      </c>
      <c r="B5" s="18" t="s">
        <v>15</v>
      </c>
      <c r="C5" s="19"/>
      <c r="D5" s="20"/>
      <c r="E5" s="20"/>
      <c r="F5" s="20">
        <v>309.62</v>
      </c>
      <c r="G5" s="20"/>
      <c r="H5" s="20">
        <v>80000</v>
      </c>
      <c r="I5" s="20">
        <f t="shared" ref="I5:I25" si="0">SUM(D5:H5)</f>
        <v>80309.62</v>
      </c>
    </row>
    <row r="6" spans="1:9" x14ac:dyDescent="0.2">
      <c r="A6" s="14" t="s">
        <v>80</v>
      </c>
      <c r="B6" s="18" t="s">
        <v>20</v>
      </c>
      <c r="C6" s="19"/>
      <c r="D6" s="20"/>
      <c r="E6" s="20">
        <v>4000</v>
      </c>
      <c r="F6" s="20"/>
      <c r="G6" s="20"/>
      <c r="H6" s="20"/>
      <c r="I6" s="20">
        <f t="shared" si="0"/>
        <v>4000</v>
      </c>
    </row>
    <row r="7" spans="1:9" x14ac:dyDescent="0.2">
      <c r="A7" s="14" t="s">
        <v>67</v>
      </c>
      <c r="B7" s="18" t="s">
        <v>19</v>
      </c>
      <c r="C7" s="19"/>
      <c r="D7" s="20"/>
      <c r="E7" s="20"/>
      <c r="F7" s="20"/>
      <c r="G7" s="20"/>
      <c r="H7" s="20"/>
      <c r="I7" s="20">
        <f t="shared" si="0"/>
        <v>0</v>
      </c>
    </row>
    <row r="8" spans="1:9" x14ac:dyDescent="0.2">
      <c r="A8" s="14" t="s">
        <v>68</v>
      </c>
      <c r="B8" s="18" t="s">
        <v>16</v>
      </c>
      <c r="C8" s="19"/>
      <c r="D8" s="20"/>
      <c r="E8" s="20"/>
      <c r="F8" s="20"/>
      <c r="G8" s="20"/>
      <c r="H8" s="20"/>
      <c r="I8" s="20">
        <f t="shared" si="0"/>
        <v>0</v>
      </c>
    </row>
    <row r="9" spans="1:9" ht="22.5" x14ac:dyDescent="0.2">
      <c r="A9" s="28" t="s">
        <v>81</v>
      </c>
      <c r="B9" s="18" t="s">
        <v>17</v>
      </c>
      <c r="C9" s="19"/>
      <c r="D9" s="20"/>
      <c r="E9" s="20"/>
      <c r="F9" s="20"/>
      <c r="G9" s="20"/>
      <c r="H9" s="20">
        <v>324988.39</v>
      </c>
      <c r="I9" s="20">
        <f t="shared" si="0"/>
        <v>324988.39</v>
      </c>
    </row>
    <row r="10" spans="1:9" x14ac:dyDescent="0.2">
      <c r="A10" s="28" t="s">
        <v>82</v>
      </c>
      <c r="B10" s="18" t="s">
        <v>18</v>
      </c>
      <c r="C10" s="19"/>
      <c r="D10" s="20"/>
      <c r="E10" s="20"/>
      <c r="F10" s="20"/>
      <c r="G10" s="3"/>
      <c r="H10" s="20"/>
      <c r="I10" s="20">
        <f t="shared" si="0"/>
        <v>0</v>
      </c>
    </row>
    <row r="11" spans="1:9" x14ac:dyDescent="0.2">
      <c r="A11" s="28" t="s">
        <v>83</v>
      </c>
      <c r="B11" s="18" t="s">
        <v>21</v>
      </c>
      <c r="C11" s="19"/>
      <c r="D11" s="20"/>
      <c r="E11" s="20"/>
      <c r="F11" s="20"/>
      <c r="G11" s="20"/>
      <c r="H11" s="20"/>
      <c r="I11" s="20">
        <f t="shared" si="0"/>
        <v>0</v>
      </c>
    </row>
    <row r="12" spans="1:9" x14ac:dyDescent="0.2">
      <c r="A12" s="28" t="s">
        <v>84</v>
      </c>
      <c r="B12" s="18" t="s">
        <v>22</v>
      </c>
      <c r="C12" s="19"/>
      <c r="D12" s="20"/>
      <c r="E12" s="20"/>
      <c r="F12" s="20"/>
      <c r="G12" s="20"/>
      <c r="H12" s="20"/>
      <c r="I12" s="20">
        <f t="shared" si="0"/>
        <v>0</v>
      </c>
    </row>
    <row r="13" spans="1:9" x14ac:dyDescent="0.2">
      <c r="A13" s="14" t="s">
        <v>71</v>
      </c>
      <c r="B13" s="18" t="s">
        <v>36</v>
      </c>
      <c r="C13" s="19"/>
      <c r="D13" s="20"/>
      <c r="E13" s="20">
        <v>10000</v>
      </c>
      <c r="F13" s="20"/>
      <c r="G13" s="20"/>
      <c r="H13" s="20"/>
      <c r="I13" s="20">
        <f t="shared" si="0"/>
        <v>10000</v>
      </c>
    </row>
    <row r="14" spans="1:9" x14ac:dyDescent="0.2">
      <c r="A14" s="28" t="s">
        <v>85</v>
      </c>
      <c r="B14" s="18" t="s">
        <v>23</v>
      </c>
      <c r="C14" s="19"/>
      <c r="D14" s="20"/>
      <c r="E14" s="20"/>
      <c r="F14" s="20"/>
      <c r="G14" s="20"/>
      <c r="H14" s="20">
        <v>100000</v>
      </c>
      <c r="I14" s="20">
        <f t="shared" si="0"/>
        <v>100000</v>
      </c>
    </row>
    <row r="15" spans="1:9" x14ac:dyDescent="0.2">
      <c r="A15" s="28" t="s">
        <v>86</v>
      </c>
      <c r="B15" s="18" t="s">
        <v>24</v>
      </c>
      <c r="C15" s="19"/>
      <c r="D15" s="20"/>
      <c r="E15" s="20">
        <v>30000</v>
      </c>
      <c r="F15" s="20"/>
      <c r="G15" s="20"/>
      <c r="H15" s="20">
        <v>50000</v>
      </c>
      <c r="I15" s="20">
        <f t="shared" si="0"/>
        <v>80000</v>
      </c>
    </row>
    <row r="16" spans="1:9" x14ac:dyDescent="0.2">
      <c r="A16" s="29" t="s">
        <v>87</v>
      </c>
      <c r="B16" s="21">
        <v>730</v>
      </c>
      <c r="C16" s="54">
        <f t="shared" ref="C16:I16" si="1">C17+C18</f>
        <v>0</v>
      </c>
      <c r="D16" s="20">
        <f t="shared" si="1"/>
        <v>25000</v>
      </c>
      <c r="E16" s="20">
        <f t="shared" si="1"/>
        <v>110000</v>
      </c>
      <c r="F16" s="20">
        <f t="shared" si="1"/>
        <v>0</v>
      </c>
      <c r="G16" s="20">
        <f t="shared" si="1"/>
        <v>34028.57</v>
      </c>
      <c r="H16" s="20">
        <f t="shared" si="1"/>
        <v>0</v>
      </c>
      <c r="I16" s="20">
        <f t="shared" si="1"/>
        <v>169028.57</v>
      </c>
    </row>
    <row r="17" spans="1:9" x14ac:dyDescent="0.2">
      <c r="A17" s="28" t="s">
        <v>88</v>
      </c>
      <c r="B17" s="18" t="s">
        <v>25</v>
      </c>
      <c r="C17" s="19"/>
      <c r="D17" s="20"/>
      <c r="E17" s="20"/>
      <c r="F17" s="20"/>
      <c r="G17" s="20">
        <v>34028.57</v>
      </c>
      <c r="H17" s="20"/>
      <c r="I17" s="20">
        <f t="shared" si="0"/>
        <v>34028.57</v>
      </c>
    </row>
    <row r="18" spans="1:9" x14ac:dyDescent="0.2">
      <c r="A18" s="28" t="s">
        <v>89</v>
      </c>
      <c r="B18" s="18" t="s">
        <v>26</v>
      </c>
      <c r="C18" s="19"/>
      <c r="D18" s="20">
        <v>25000</v>
      </c>
      <c r="E18" s="20">
        <v>110000</v>
      </c>
      <c r="F18" s="20"/>
      <c r="G18" s="20"/>
      <c r="H18" s="20"/>
      <c r="I18" s="20">
        <f t="shared" si="0"/>
        <v>135000</v>
      </c>
    </row>
    <row r="19" spans="1:9" x14ac:dyDescent="0.2">
      <c r="A19" s="28" t="s">
        <v>90</v>
      </c>
      <c r="B19" s="18" t="s">
        <v>50</v>
      </c>
      <c r="C19" s="19"/>
      <c r="D19" s="20"/>
      <c r="E19" s="20"/>
      <c r="F19" s="20"/>
      <c r="G19" s="20"/>
      <c r="H19" s="20"/>
      <c r="I19" s="20">
        <f t="shared" si="0"/>
        <v>0</v>
      </c>
    </row>
    <row r="20" spans="1:9" x14ac:dyDescent="0.2">
      <c r="A20" s="28" t="s">
        <v>91</v>
      </c>
      <c r="B20" s="18" t="s">
        <v>27</v>
      </c>
      <c r="C20" s="19"/>
      <c r="D20" s="20"/>
      <c r="E20" s="20"/>
      <c r="F20" s="20"/>
      <c r="G20" s="20"/>
      <c r="H20" s="20"/>
      <c r="I20" s="20">
        <f t="shared" si="0"/>
        <v>0</v>
      </c>
    </row>
    <row r="21" spans="1:9" x14ac:dyDescent="0.2">
      <c r="A21" s="29" t="s">
        <v>92</v>
      </c>
      <c r="B21" s="21">
        <v>920</v>
      </c>
      <c r="C21" s="54">
        <f t="shared" ref="C21:I21" si="2">C22+C23+C24+C25</f>
        <v>0</v>
      </c>
      <c r="D21" s="23">
        <f t="shared" si="2"/>
        <v>54957.41</v>
      </c>
      <c r="E21" s="23">
        <f t="shared" si="2"/>
        <v>80000</v>
      </c>
      <c r="F21" s="23">
        <f t="shared" si="2"/>
        <v>0</v>
      </c>
      <c r="G21" s="23">
        <f t="shared" si="2"/>
        <v>0</v>
      </c>
      <c r="H21" s="23">
        <f t="shared" si="2"/>
        <v>140000</v>
      </c>
      <c r="I21" s="23">
        <f t="shared" si="2"/>
        <v>274957.41000000003</v>
      </c>
    </row>
    <row r="22" spans="1:9" x14ac:dyDescent="0.2">
      <c r="A22" s="28" t="s">
        <v>93</v>
      </c>
      <c r="B22" s="18" t="s">
        <v>28</v>
      </c>
      <c r="C22" s="19"/>
      <c r="D22" s="20"/>
      <c r="E22" s="20">
        <v>80000</v>
      </c>
      <c r="F22" s="20"/>
      <c r="G22" s="20"/>
      <c r="H22" s="20">
        <v>140000</v>
      </c>
      <c r="I22" s="20">
        <f t="shared" si="0"/>
        <v>220000</v>
      </c>
    </row>
    <row r="23" spans="1:9" ht="22.5" x14ac:dyDescent="0.2">
      <c r="A23" s="28" t="s">
        <v>94</v>
      </c>
      <c r="B23" s="18" t="s">
        <v>29</v>
      </c>
      <c r="C23" s="19"/>
      <c r="D23" s="20">
        <v>15000</v>
      </c>
      <c r="E23" s="20"/>
      <c r="F23" s="20"/>
      <c r="G23" s="20"/>
      <c r="H23" s="20"/>
      <c r="I23" s="20">
        <f t="shared" si="0"/>
        <v>15000</v>
      </c>
    </row>
    <row r="24" spans="1:9" x14ac:dyDescent="0.2">
      <c r="A24" s="28" t="s">
        <v>95</v>
      </c>
      <c r="B24" s="18" t="s">
        <v>30</v>
      </c>
      <c r="C24" s="19"/>
      <c r="D24" s="20"/>
      <c r="E24" s="20"/>
      <c r="F24" s="20"/>
      <c r="G24" s="20"/>
      <c r="H24" s="20"/>
      <c r="I24" s="20">
        <f t="shared" si="0"/>
        <v>0</v>
      </c>
    </row>
    <row r="25" spans="1:9" x14ac:dyDescent="0.2">
      <c r="A25" s="28" t="s">
        <v>96</v>
      </c>
      <c r="B25" s="18" t="s">
        <v>31</v>
      </c>
      <c r="C25" s="19"/>
      <c r="D25" s="20">
        <v>39957.410000000003</v>
      </c>
      <c r="E25" s="20"/>
      <c r="F25" s="20"/>
      <c r="G25" s="20"/>
      <c r="H25" s="20"/>
      <c r="I25" s="20">
        <f t="shared" si="0"/>
        <v>39957.410000000003</v>
      </c>
    </row>
    <row r="26" spans="1:9" x14ac:dyDescent="0.2">
      <c r="A26" s="67" t="s">
        <v>78</v>
      </c>
      <c r="B26" s="68"/>
      <c r="C26" s="24">
        <f>C21+C20+C19+C16+C15+C14+C13+C12+C11+C10+C9+C8+C7+C6+C5+C4</f>
        <v>0</v>
      </c>
      <c r="D26" s="62">
        <f t="shared" ref="D26:I26" si="3">D21+D20+D19+D16+D15+D14+D13+D12+D11+D10+D9+D8+D7+D6+D5+D4</f>
        <v>79957.41</v>
      </c>
      <c r="E26" s="62">
        <f t="shared" si="3"/>
        <v>254000</v>
      </c>
      <c r="F26" s="62">
        <f t="shared" si="3"/>
        <v>309.62</v>
      </c>
      <c r="G26" s="62">
        <f t="shared" si="3"/>
        <v>49028.57</v>
      </c>
      <c r="H26" s="62">
        <f t="shared" si="3"/>
        <v>694988.39</v>
      </c>
      <c r="I26" s="62">
        <f t="shared" si="3"/>
        <v>1078283.99</v>
      </c>
    </row>
    <row r="33" spans="5:5" x14ac:dyDescent="0.2">
      <c r="E33" s="64">
        <v>8</v>
      </c>
    </row>
    <row r="35" spans="5:5" x14ac:dyDescent="0.2">
      <c r="E35" s="53"/>
    </row>
  </sheetData>
  <mergeCells count="2">
    <mergeCell ref="A2:I2"/>
    <mergeCell ref="A26:B26"/>
  </mergeCells>
  <pageMargins left="0.7" right="0.2" top="1.53" bottom="0.2" header="0.3" footer="0.2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2"/>
  <sheetViews>
    <sheetView workbookViewId="0">
      <selection activeCell="A2" sqref="A2:I2"/>
    </sheetView>
  </sheetViews>
  <sheetFormatPr defaultRowHeight="12.75" x14ac:dyDescent="0.2"/>
  <cols>
    <col min="1" max="1" width="34.28515625" customWidth="1"/>
    <col min="2" max="2" width="12.85546875" customWidth="1"/>
    <col min="3" max="3" width="10.42578125" customWidth="1"/>
    <col min="4" max="4" width="13.28515625" customWidth="1"/>
    <col min="5" max="5" width="12.85546875" customWidth="1"/>
    <col min="6" max="6" width="15.7109375" customWidth="1"/>
    <col min="7" max="8" width="13" customWidth="1"/>
    <col min="9" max="9" width="13.28515625" customWidth="1"/>
    <col min="10" max="10" width="12.42578125" style="3" customWidth="1"/>
    <col min="11" max="11" width="14.85546875" customWidth="1"/>
    <col min="12" max="12" width="15.5703125" customWidth="1"/>
  </cols>
  <sheetData>
    <row r="2" spans="1:12" ht="52.5" customHeight="1" x14ac:dyDescent="0.3">
      <c r="A2" s="65" t="s">
        <v>124</v>
      </c>
      <c r="B2" s="65"/>
      <c r="C2" s="65"/>
      <c r="D2" s="66"/>
      <c r="E2" s="66"/>
      <c r="F2" s="66"/>
      <c r="G2" s="66"/>
      <c r="H2" s="66"/>
      <c r="I2" s="66"/>
    </row>
    <row r="3" spans="1:12" ht="21.75" x14ac:dyDescent="0.2">
      <c r="A3" s="15" t="s">
        <v>59</v>
      </c>
      <c r="B3" s="15" t="s">
        <v>97</v>
      </c>
      <c r="C3" s="15" t="s">
        <v>61</v>
      </c>
      <c r="D3" s="16" t="s">
        <v>9</v>
      </c>
      <c r="E3" s="16" t="s">
        <v>10</v>
      </c>
      <c r="F3" s="16" t="s">
        <v>77</v>
      </c>
      <c r="G3" s="17" t="s">
        <v>62</v>
      </c>
      <c r="H3" s="17" t="s">
        <v>63</v>
      </c>
      <c r="I3" s="16" t="s">
        <v>78</v>
      </c>
      <c r="J3" s="44"/>
    </row>
    <row r="4" spans="1:12" x14ac:dyDescent="0.2">
      <c r="A4" s="14" t="s">
        <v>72</v>
      </c>
      <c r="B4" s="18" t="s">
        <v>13</v>
      </c>
      <c r="C4" s="19"/>
      <c r="D4" s="20"/>
      <c r="E4" s="20"/>
      <c r="F4" s="20"/>
      <c r="G4" s="20"/>
      <c r="H4" s="20"/>
      <c r="I4" s="20">
        <f>SUM(D4:H4)</f>
        <v>0</v>
      </c>
      <c r="J4" s="45"/>
      <c r="K4" s="42"/>
      <c r="L4" s="43"/>
    </row>
    <row r="5" spans="1:12" x14ac:dyDescent="0.2">
      <c r="A5" s="28" t="s">
        <v>98</v>
      </c>
      <c r="B5" s="18" t="s">
        <v>15</v>
      </c>
      <c r="C5" s="19"/>
      <c r="D5" s="20"/>
      <c r="E5" s="20"/>
      <c r="F5" s="20"/>
      <c r="G5" s="20"/>
      <c r="H5" s="20"/>
      <c r="I5" s="20">
        <f t="shared" ref="I5:I25" si="0">SUM(D5:H5)</f>
        <v>0</v>
      </c>
      <c r="J5" s="45"/>
      <c r="K5" s="42"/>
      <c r="L5" s="43"/>
    </row>
    <row r="6" spans="1:12" x14ac:dyDescent="0.2">
      <c r="A6" s="14" t="s">
        <v>99</v>
      </c>
      <c r="B6" s="18" t="s">
        <v>20</v>
      </c>
      <c r="C6" s="19"/>
      <c r="D6" s="20"/>
      <c r="E6" s="20"/>
      <c r="F6" s="20"/>
      <c r="G6" s="20"/>
      <c r="H6" s="20"/>
      <c r="I6" s="20">
        <f t="shared" si="0"/>
        <v>0</v>
      </c>
      <c r="J6" s="45"/>
      <c r="K6" s="42"/>
      <c r="L6" s="43"/>
    </row>
    <row r="7" spans="1:12" x14ac:dyDescent="0.2">
      <c r="A7" s="14" t="s">
        <v>100</v>
      </c>
      <c r="B7" s="18" t="s">
        <v>19</v>
      </c>
      <c r="C7" s="19"/>
      <c r="D7" s="20"/>
      <c r="E7" s="20"/>
      <c r="F7" s="20"/>
      <c r="G7" s="20"/>
      <c r="H7" s="20"/>
      <c r="I7" s="20">
        <f t="shared" si="0"/>
        <v>0</v>
      </c>
      <c r="J7" s="45"/>
      <c r="K7" s="42"/>
      <c r="L7" s="43"/>
    </row>
    <row r="8" spans="1:12" x14ac:dyDescent="0.2">
      <c r="A8" s="14" t="s">
        <v>68</v>
      </c>
      <c r="B8" s="18" t="s">
        <v>16</v>
      </c>
      <c r="C8" s="19"/>
      <c r="D8" s="20"/>
      <c r="E8" s="20"/>
      <c r="F8" s="20"/>
      <c r="G8" s="20"/>
      <c r="H8" s="20"/>
      <c r="I8" s="20">
        <f t="shared" si="0"/>
        <v>0</v>
      </c>
      <c r="J8" s="45"/>
      <c r="K8" s="42"/>
      <c r="L8" s="43"/>
    </row>
    <row r="9" spans="1:12" x14ac:dyDescent="0.2">
      <c r="A9" s="28" t="s">
        <v>101</v>
      </c>
      <c r="B9" s="18" t="s">
        <v>17</v>
      </c>
      <c r="C9" s="19"/>
      <c r="D9" s="20"/>
      <c r="E9" s="20"/>
      <c r="F9" s="20"/>
      <c r="G9" s="20"/>
      <c r="H9" s="20"/>
      <c r="I9" s="20">
        <f t="shared" si="0"/>
        <v>0</v>
      </c>
      <c r="J9" s="45"/>
      <c r="K9" s="42"/>
      <c r="L9" s="43"/>
    </row>
    <row r="10" spans="1:12" x14ac:dyDescent="0.2">
      <c r="A10" s="28" t="s">
        <v>102</v>
      </c>
      <c r="B10" s="18" t="s">
        <v>18</v>
      </c>
      <c r="C10" s="19"/>
      <c r="D10" s="20"/>
      <c r="E10" s="20"/>
      <c r="F10" s="20"/>
      <c r="G10" s="3"/>
      <c r="H10" s="20"/>
      <c r="I10" s="20">
        <f t="shared" si="0"/>
        <v>0</v>
      </c>
      <c r="J10" s="45"/>
      <c r="K10" s="42"/>
      <c r="L10" s="43"/>
    </row>
    <row r="11" spans="1:12" x14ac:dyDescent="0.2">
      <c r="A11" s="28" t="s">
        <v>103</v>
      </c>
      <c r="B11" s="18" t="s">
        <v>21</v>
      </c>
      <c r="C11" s="19"/>
      <c r="D11" s="20"/>
      <c r="E11" s="20"/>
      <c r="F11" s="20"/>
      <c r="G11" s="20"/>
      <c r="H11" s="20"/>
      <c r="I11" s="20">
        <f t="shared" si="0"/>
        <v>0</v>
      </c>
      <c r="J11" s="45"/>
      <c r="K11" s="42"/>
      <c r="L11" s="43"/>
    </row>
    <row r="12" spans="1:12" x14ac:dyDescent="0.2">
      <c r="A12" s="28" t="s">
        <v>104</v>
      </c>
      <c r="B12" s="18" t="s">
        <v>22</v>
      </c>
      <c r="C12" s="19"/>
      <c r="D12" s="20"/>
      <c r="E12" s="20"/>
      <c r="F12" s="20"/>
      <c r="G12" s="20"/>
      <c r="H12" s="20"/>
      <c r="I12" s="20">
        <f t="shared" si="0"/>
        <v>0</v>
      </c>
      <c r="J12" s="45"/>
      <c r="K12" s="42"/>
      <c r="L12" s="43"/>
    </row>
    <row r="13" spans="1:12" x14ac:dyDescent="0.2">
      <c r="A13" s="14" t="s">
        <v>71</v>
      </c>
      <c r="B13" s="18" t="s">
        <v>36</v>
      </c>
      <c r="C13" s="19"/>
      <c r="D13" s="20"/>
      <c r="E13" s="20"/>
      <c r="F13" s="20"/>
      <c r="G13" s="20"/>
      <c r="H13" s="20"/>
      <c r="I13" s="20">
        <f t="shared" si="0"/>
        <v>0</v>
      </c>
      <c r="J13" s="45"/>
      <c r="K13" s="42"/>
      <c r="L13" s="43"/>
    </row>
    <row r="14" spans="1:12" x14ac:dyDescent="0.2">
      <c r="A14" s="28" t="s">
        <v>105</v>
      </c>
      <c r="B14" s="18" t="s">
        <v>23</v>
      </c>
      <c r="C14" s="19"/>
      <c r="D14" s="20"/>
      <c r="E14" s="20"/>
      <c r="F14" s="20"/>
      <c r="G14" s="20"/>
      <c r="H14" s="20"/>
      <c r="I14" s="20">
        <f t="shared" si="0"/>
        <v>0</v>
      </c>
      <c r="J14" s="45"/>
      <c r="K14" s="42"/>
      <c r="L14" s="43"/>
    </row>
    <row r="15" spans="1:12" x14ac:dyDescent="0.2">
      <c r="A15" s="28" t="s">
        <v>106</v>
      </c>
      <c r="B15" s="18" t="s">
        <v>24</v>
      </c>
      <c r="C15" s="19"/>
      <c r="D15" s="20"/>
      <c r="E15" s="20"/>
      <c r="F15" s="20"/>
      <c r="G15" s="20"/>
      <c r="H15" s="20"/>
      <c r="I15" s="20">
        <f t="shared" si="0"/>
        <v>0</v>
      </c>
      <c r="J15" s="45"/>
      <c r="K15" s="42"/>
      <c r="L15" s="43"/>
    </row>
    <row r="16" spans="1:12" x14ac:dyDescent="0.2">
      <c r="A16" s="29" t="s">
        <v>87</v>
      </c>
      <c r="B16" s="21">
        <v>730</v>
      </c>
      <c r="C16" s="22">
        <f t="shared" ref="C16:I16" si="1">C17+C18</f>
        <v>0</v>
      </c>
      <c r="D16" s="22">
        <f t="shared" si="1"/>
        <v>0</v>
      </c>
      <c r="E16" s="22">
        <f t="shared" si="1"/>
        <v>0</v>
      </c>
      <c r="F16" s="22">
        <f t="shared" si="1"/>
        <v>0</v>
      </c>
      <c r="G16" s="22">
        <f t="shared" si="1"/>
        <v>0</v>
      </c>
      <c r="H16" s="22">
        <f t="shared" si="1"/>
        <v>0</v>
      </c>
      <c r="I16" s="22">
        <f t="shared" si="1"/>
        <v>0</v>
      </c>
      <c r="J16" s="45"/>
      <c r="K16" s="42"/>
      <c r="L16" s="43"/>
    </row>
    <row r="17" spans="1:12" x14ac:dyDescent="0.2">
      <c r="A17" s="28" t="s">
        <v>46</v>
      </c>
      <c r="B17" s="18" t="s">
        <v>25</v>
      </c>
      <c r="C17" s="19"/>
      <c r="D17" s="20"/>
      <c r="E17" s="20"/>
      <c r="F17" s="20"/>
      <c r="G17" s="20"/>
      <c r="H17" s="20"/>
      <c r="I17" s="20">
        <f t="shared" si="0"/>
        <v>0</v>
      </c>
      <c r="J17" s="45"/>
      <c r="K17" s="42"/>
      <c r="L17" s="43"/>
    </row>
    <row r="18" spans="1:12" x14ac:dyDescent="0.2">
      <c r="A18" s="28" t="s">
        <v>89</v>
      </c>
      <c r="B18" s="18" t="s">
        <v>26</v>
      </c>
      <c r="C18" s="19"/>
      <c r="D18" s="20"/>
      <c r="E18" s="20"/>
      <c r="F18" s="20"/>
      <c r="G18" s="20"/>
      <c r="H18" s="20"/>
      <c r="I18" s="20">
        <f t="shared" si="0"/>
        <v>0</v>
      </c>
      <c r="J18" s="45"/>
      <c r="K18" s="42"/>
      <c r="L18" s="43"/>
    </row>
    <row r="19" spans="1:12" x14ac:dyDescent="0.2">
      <c r="A19" s="28" t="s">
        <v>107</v>
      </c>
      <c r="B19" s="18" t="s">
        <v>50</v>
      </c>
      <c r="C19" s="19"/>
      <c r="D19" s="20"/>
      <c r="E19" s="20"/>
      <c r="F19" s="20"/>
      <c r="G19" s="20"/>
      <c r="H19" s="20"/>
      <c r="I19" s="20">
        <f t="shared" si="0"/>
        <v>0</v>
      </c>
      <c r="J19" s="45"/>
      <c r="K19" s="42"/>
      <c r="L19" s="43"/>
    </row>
    <row r="20" spans="1:12" x14ac:dyDescent="0.2">
      <c r="A20" s="28" t="s">
        <v>91</v>
      </c>
      <c r="B20" s="18" t="s">
        <v>27</v>
      </c>
      <c r="C20" s="19"/>
      <c r="D20" s="20"/>
      <c r="E20" s="20"/>
      <c r="F20" s="20"/>
      <c r="G20" s="20">
        <v>54850</v>
      </c>
      <c r="H20" s="20"/>
      <c r="I20" s="20">
        <f t="shared" si="0"/>
        <v>54850</v>
      </c>
      <c r="J20" s="45"/>
      <c r="K20" s="42"/>
      <c r="L20" s="43"/>
    </row>
    <row r="21" spans="1:12" x14ac:dyDescent="0.2">
      <c r="A21" s="29" t="s">
        <v>92</v>
      </c>
      <c r="B21" s="21">
        <v>920</v>
      </c>
      <c r="C21" s="22">
        <f t="shared" ref="C21:I21" si="2">C22+C23+C24+C25</f>
        <v>0</v>
      </c>
      <c r="D21" s="22">
        <f t="shared" si="2"/>
        <v>0</v>
      </c>
      <c r="E21" s="22">
        <f t="shared" si="2"/>
        <v>0</v>
      </c>
      <c r="F21" s="22">
        <f t="shared" si="2"/>
        <v>0</v>
      </c>
      <c r="G21" s="22">
        <f t="shared" si="2"/>
        <v>0</v>
      </c>
      <c r="H21" s="22">
        <f t="shared" si="2"/>
        <v>0</v>
      </c>
      <c r="I21" s="22">
        <f t="shared" si="2"/>
        <v>0</v>
      </c>
      <c r="J21" s="45"/>
      <c r="K21" s="42"/>
      <c r="L21" s="43"/>
    </row>
    <row r="22" spans="1:12" x14ac:dyDescent="0.2">
      <c r="A22" s="28" t="s">
        <v>93</v>
      </c>
      <c r="B22" s="18" t="s">
        <v>28</v>
      </c>
      <c r="C22" s="19"/>
      <c r="D22" s="20"/>
      <c r="E22" s="20"/>
      <c r="F22" s="20"/>
      <c r="G22" s="20"/>
      <c r="H22" s="20"/>
      <c r="I22" s="20">
        <f t="shared" si="0"/>
        <v>0</v>
      </c>
      <c r="J22" s="45"/>
      <c r="K22" s="42"/>
      <c r="L22" s="43"/>
    </row>
    <row r="23" spans="1:12" x14ac:dyDescent="0.2">
      <c r="A23" s="28" t="s">
        <v>108</v>
      </c>
      <c r="B23" s="18" t="s">
        <v>29</v>
      </c>
      <c r="C23" s="19"/>
      <c r="D23" s="20"/>
      <c r="E23" s="20"/>
      <c r="F23" s="20"/>
      <c r="G23" s="20"/>
      <c r="H23" s="20"/>
      <c r="I23" s="20">
        <f t="shared" si="0"/>
        <v>0</v>
      </c>
      <c r="J23" s="45"/>
      <c r="K23" s="42"/>
      <c r="L23" s="43"/>
    </row>
    <row r="24" spans="1:12" x14ac:dyDescent="0.2">
      <c r="A24" s="28" t="s">
        <v>109</v>
      </c>
      <c r="B24" s="18" t="s">
        <v>30</v>
      </c>
      <c r="C24" s="19"/>
      <c r="D24" s="20"/>
      <c r="E24" s="20"/>
      <c r="F24" s="20"/>
      <c r="G24" s="20"/>
      <c r="H24" s="20"/>
      <c r="I24" s="20">
        <f t="shared" si="0"/>
        <v>0</v>
      </c>
      <c r="J24" s="42"/>
      <c r="K24" s="43"/>
    </row>
    <row r="25" spans="1:12" x14ac:dyDescent="0.2">
      <c r="A25" s="28" t="s">
        <v>110</v>
      </c>
      <c r="B25" s="18" t="s">
        <v>31</v>
      </c>
      <c r="C25" s="19"/>
      <c r="D25" s="20"/>
      <c r="E25" s="20"/>
      <c r="F25" s="20"/>
      <c r="G25" s="20"/>
      <c r="H25" s="20"/>
      <c r="I25" s="20">
        <f t="shared" si="0"/>
        <v>0</v>
      </c>
      <c r="J25" s="42"/>
      <c r="K25" s="43"/>
    </row>
    <row r="26" spans="1:12" x14ac:dyDescent="0.2">
      <c r="A26" s="67" t="s">
        <v>78</v>
      </c>
      <c r="B26" s="68"/>
      <c r="C26" s="24">
        <f t="shared" ref="C26:I26" si="3">C4+C5+C6+C7+C8+C9+C10+C11+C12+C13+C14+C15+C16+C19+C20+C21</f>
        <v>0</v>
      </c>
      <c r="D26" s="24">
        <f t="shared" si="3"/>
        <v>0</v>
      </c>
      <c r="E26" s="24">
        <f t="shared" si="3"/>
        <v>0</v>
      </c>
      <c r="F26" s="24">
        <f t="shared" si="3"/>
        <v>0</v>
      </c>
      <c r="G26" s="57">
        <f t="shared" si="3"/>
        <v>54850</v>
      </c>
      <c r="H26" s="24">
        <f t="shared" si="3"/>
        <v>0</v>
      </c>
      <c r="I26" s="57">
        <f t="shared" si="3"/>
        <v>54850</v>
      </c>
      <c r="J26" s="43"/>
    </row>
    <row r="27" spans="1:12" x14ac:dyDescent="0.2">
      <c r="A27" s="78"/>
      <c r="B27" s="79"/>
      <c r="C27" s="79"/>
      <c r="D27" s="79"/>
      <c r="E27" s="79"/>
      <c r="F27" s="79"/>
      <c r="G27" s="79"/>
      <c r="H27" s="79"/>
      <c r="I27" s="79"/>
      <c r="J27"/>
    </row>
    <row r="28" spans="1:12" x14ac:dyDescent="0.2">
      <c r="A28" s="76" t="s">
        <v>111</v>
      </c>
      <c r="B28" s="77"/>
      <c r="C28" s="77"/>
      <c r="D28" s="77"/>
      <c r="E28" s="77"/>
      <c r="F28" s="77"/>
      <c r="G28" s="77"/>
      <c r="J28"/>
    </row>
    <row r="29" spans="1:12" ht="15" x14ac:dyDescent="0.2">
      <c r="A29" s="38"/>
      <c r="B29" s="38"/>
      <c r="C29" s="38"/>
      <c r="D29" s="38"/>
      <c r="E29" s="38"/>
      <c r="F29" s="38"/>
      <c r="G29" s="38"/>
      <c r="H29" s="38"/>
      <c r="J29"/>
    </row>
    <row r="32" spans="1:12" x14ac:dyDescent="0.2">
      <c r="E32" s="64">
        <v>9</v>
      </c>
    </row>
  </sheetData>
  <mergeCells count="4">
    <mergeCell ref="A2:I2"/>
    <mergeCell ref="A26:B26"/>
    <mergeCell ref="A28:G28"/>
    <mergeCell ref="A27:I27"/>
  </mergeCells>
  <pageMargins left="0.2" right="0.7" top="1.03" bottom="0.55000000000000004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I38"/>
  <sheetViews>
    <sheetView workbookViewId="0">
      <selection activeCell="A34" sqref="A34"/>
    </sheetView>
  </sheetViews>
  <sheetFormatPr defaultRowHeight="12.75" x14ac:dyDescent="0.2"/>
  <cols>
    <col min="1" max="1" width="29.85546875" customWidth="1"/>
    <col min="2" max="2" width="10.140625" customWidth="1"/>
    <col min="3" max="3" width="10.42578125" customWidth="1"/>
    <col min="4" max="4" width="13.42578125" customWidth="1"/>
    <col min="5" max="5" width="18" customWidth="1"/>
    <col min="6" max="6" width="14.5703125" customWidth="1"/>
    <col min="7" max="7" width="14" customWidth="1"/>
    <col min="8" max="8" width="14.140625" customWidth="1"/>
    <col min="9" max="9" width="17.7109375" customWidth="1"/>
  </cols>
  <sheetData>
    <row r="2" spans="1:9" ht="20.25" x14ac:dyDescent="0.3">
      <c r="A2" s="65" t="s">
        <v>112</v>
      </c>
      <c r="B2" s="65"/>
      <c r="C2" s="65"/>
      <c r="D2" s="66"/>
      <c r="E2" s="66"/>
      <c r="F2" s="66"/>
      <c r="G2" s="66"/>
      <c r="H2" s="66"/>
      <c r="I2" s="66"/>
    </row>
    <row r="3" spans="1:9" ht="21.75" x14ac:dyDescent="0.2">
      <c r="A3" s="15" t="s">
        <v>59</v>
      </c>
      <c r="B3" s="15" t="s">
        <v>113</v>
      </c>
      <c r="C3" s="15" t="s">
        <v>75</v>
      </c>
      <c r="D3" s="16" t="s">
        <v>61</v>
      </c>
      <c r="E3" s="16" t="s">
        <v>114</v>
      </c>
      <c r="F3" s="16" t="s">
        <v>77</v>
      </c>
      <c r="G3" s="17" t="s">
        <v>37</v>
      </c>
      <c r="H3" s="17" t="s">
        <v>63</v>
      </c>
      <c r="I3" s="16" t="s">
        <v>78</v>
      </c>
    </row>
    <row r="4" spans="1:9" ht="13.5" customHeight="1" x14ac:dyDescent="0.2">
      <c r="A4" s="14" t="s">
        <v>65</v>
      </c>
      <c r="B4" s="18" t="s">
        <v>13</v>
      </c>
      <c r="C4" s="19"/>
      <c r="D4" s="20"/>
      <c r="E4" s="20"/>
      <c r="F4" s="20"/>
      <c r="G4" s="20"/>
      <c r="H4" s="20">
        <v>30.5</v>
      </c>
      <c r="I4" s="20">
        <f>SUM(D4:H4)</f>
        <v>30.5</v>
      </c>
    </row>
    <row r="5" spans="1:9" ht="13.5" customHeight="1" x14ac:dyDescent="0.2">
      <c r="A5" s="28" t="s">
        <v>79</v>
      </c>
      <c r="B5" s="18" t="s">
        <v>15</v>
      </c>
      <c r="C5" s="19"/>
      <c r="D5" s="20"/>
      <c r="E5" s="20"/>
      <c r="F5" s="20"/>
      <c r="G5" s="20"/>
      <c r="H5" s="20"/>
      <c r="I5" s="20">
        <f t="shared" ref="I5:I25" si="0">SUM(D5:H5)</f>
        <v>0</v>
      </c>
    </row>
    <row r="6" spans="1:9" x14ac:dyDescent="0.2">
      <c r="A6" s="14" t="s">
        <v>115</v>
      </c>
      <c r="B6" s="18" t="s">
        <v>20</v>
      </c>
      <c r="C6" s="19"/>
      <c r="D6" s="20"/>
      <c r="E6" s="20"/>
      <c r="F6" s="20"/>
      <c r="G6" s="20"/>
      <c r="H6" s="20"/>
      <c r="I6" s="20">
        <f t="shared" si="0"/>
        <v>0</v>
      </c>
    </row>
    <row r="7" spans="1:9" ht="13.5" customHeight="1" x14ac:dyDescent="0.2">
      <c r="A7" s="14" t="s">
        <v>67</v>
      </c>
      <c r="B7" s="18" t="s">
        <v>19</v>
      </c>
      <c r="C7" s="19"/>
      <c r="D7" s="20"/>
      <c r="E7" s="20"/>
      <c r="F7" s="20"/>
      <c r="G7" s="20"/>
      <c r="H7" s="20"/>
      <c r="I7" s="20">
        <f t="shared" si="0"/>
        <v>0</v>
      </c>
    </row>
    <row r="8" spans="1:9" ht="13.5" customHeight="1" x14ac:dyDescent="0.2">
      <c r="A8" s="14" t="s">
        <v>68</v>
      </c>
      <c r="B8" s="18" t="s">
        <v>16</v>
      </c>
      <c r="C8" s="19"/>
      <c r="D8" s="20"/>
      <c r="E8" s="20"/>
      <c r="F8" s="20"/>
      <c r="G8" s="20"/>
      <c r="H8" s="20"/>
      <c r="I8" s="20">
        <f t="shared" si="0"/>
        <v>0</v>
      </c>
    </row>
    <row r="9" spans="1:9" ht="24" customHeight="1" x14ac:dyDescent="0.2">
      <c r="A9" s="28" t="s">
        <v>116</v>
      </c>
      <c r="B9" s="18" t="s">
        <v>17</v>
      </c>
      <c r="C9" s="19"/>
      <c r="D9" s="20"/>
      <c r="E9" s="20"/>
      <c r="F9" s="20"/>
      <c r="G9" s="20"/>
      <c r="H9" s="20"/>
      <c r="I9" s="20">
        <f t="shared" si="0"/>
        <v>0</v>
      </c>
    </row>
    <row r="10" spans="1:9" ht="13.5" customHeight="1" x14ac:dyDescent="0.2">
      <c r="A10" s="28" t="s">
        <v>82</v>
      </c>
      <c r="B10" s="18" t="s">
        <v>18</v>
      </c>
      <c r="C10" s="19"/>
      <c r="D10" s="20"/>
      <c r="E10" s="20">
        <v>3068.1</v>
      </c>
      <c r="F10" s="20"/>
      <c r="G10" s="6">
        <v>2002</v>
      </c>
      <c r="H10" s="20"/>
      <c r="I10" s="20">
        <f t="shared" si="0"/>
        <v>5070.1000000000004</v>
      </c>
    </row>
    <row r="11" spans="1:9" ht="13.5" customHeight="1" x14ac:dyDescent="0.2">
      <c r="A11" s="28" t="s">
        <v>103</v>
      </c>
      <c r="B11" s="18" t="s">
        <v>21</v>
      </c>
      <c r="C11" s="19"/>
      <c r="D11" s="20"/>
      <c r="E11" s="20"/>
      <c r="F11" s="20"/>
      <c r="G11" s="20"/>
      <c r="H11" s="20"/>
      <c r="I11" s="20">
        <f t="shared" si="0"/>
        <v>0</v>
      </c>
    </row>
    <row r="12" spans="1:9" ht="13.5" customHeight="1" x14ac:dyDescent="0.2">
      <c r="A12" s="28" t="s">
        <v>117</v>
      </c>
      <c r="B12" s="18" t="s">
        <v>22</v>
      </c>
      <c r="C12" s="19"/>
      <c r="D12" s="20"/>
      <c r="E12" s="20"/>
      <c r="F12" s="20"/>
      <c r="G12" s="20">
        <v>11690</v>
      </c>
      <c r="H12" s="20"/>
      <c r="I12" s="20">
        <f t="shared" si="0"/>
        <v>11690</v>
      </c>
    </row>
    <row r="13" spans="1:9" ht="13.5" customHeight="1" x14ac:dyDescent="0.2">
      <c r="A13" s="14" t="s">
        <v>71</v>
      </c>
      <c r="B13" s="18" t="s">
        <v>36</v>
      </c>
      <c r="C13" s="19"/>
      <c r="D13" s="20"/>
      <c r="E13" s="20">
        <v>30479.74</v>
      </c>
      <c r="F13" s="20"/>
      <c r="G13" s="20">
        <f>10+82636.63</f>
        <v>82646.63</v>
      </c>
      <c r="H13" s="20">
        <f>61236.3+8802</f>
        <v>70038.3</v>
      </c>
      <c r="I13" s="20">
        <f t="shared" si="0"/>
        <v>183164.67</v>
      </c>
    </row>
    <row r="14" spans="1:9" ht="13.5" customHeight="1" x14ac:dyDescent="0.2">
      <c r="A14" s="28" t="s">
        <v>118</v>
      </c>
      <c r="B14" s="18" t="s">
        <v>23</v>
      </c>
      <c r="C14" s="19"/>
      <c r="D14" s="20"/>
      <c r="E14" s="20"/>
      <c r="F14" s="20"/>
      <c r="G14" s="20"/>
      <c r="H14" s="20"/>
      <c r="I14" s="20">
        <f t="shared" si="0"/>
        <v>0</v>
      </c>
    </row>
    <row r="15" spans="1:9" ht="13.5" customHeight="1" x14ac:dyDescent="0.2">
      <c r="A15" s="28" t="s">
        <v>119</v>
      </c>
      <c r="B15" s="18" t="s">
        <v>24</v>
      </c>
      <c r="C15" s="19"/>
      <c r="D15" s="20"/>
      <c r="E15" s="20"/>
      <c r="F15" s="20"/>
      <c r="G15" s="20"/>
      <c r="H15" s="20"/>
      <c r="I15" s="20">
        <f t="shared" si="0"/>
        <v>0</v>
      </c>
    </row>
    <row r="16" spans="1:9" ht="13.5" customHeight="1" x14ac:dyDescent="0.2">
      <c r="A16" s="29" t="s">
        <v>120</v>
      </c>
      <c r="B16" s="21">
        <v>730</v>
      </c>
      <c r="C16" s="54"/>
      <c r="D16" s="20">
        <f t="shared" ref="D16:I16" si="1">D17+D18</f>
        <v>0</v>
      </c>
      <c r="E16" s="20">
        <f t="shared" si="1"/>
        <v>0</v>
      </c>
      <c r="F16" s="20">
        <f t="shared" si="1"/>
        <v>0</v>
      </c>
      <c r="G16" s="20">
        <f t="shared" si="1"/>
        <v>0</v>
      </c>
      <c r="H16" s="20">
        <f t="shared" si="1"/>
        <v>0</v>
      </c>
      <c r="I16" s="20">
        <f t="shared" si="1"/>
        <v>0</v>
      </c>
    </row>
    <row r="17" spans="1:9" ht="13.5" customHeight="1" x14ac:dyDescent="0.2">
      <c r="A17" s="28" t="s">
        <v>46</v>
      </c>
      <c r="B17" s="18" t="s">
        <v>25</v>
      </c>
      <c r="C17" s="19"/>
      <c r="D17" s="20"/>
      <c r="E17" s="20"/>
      <c r="F17" s="20"/>
      <c r="G17" s="20"/>
      <c r="H17" s="20"/>
      <c r="I17" s="20">
        <f t="shared" si="0"/>
        <v>0</v>
      </c>
    </row>
    <row r="18" spans="1:9" x14ac:dyDescent="0.2">
      <c r="A18" s="28" t="s">
        <v>89</v>
      </c>
      <c r="B18" s="18" t="s">
        <v>26</v>
      </c>
      <c r="C18" s="19"/>
      <c r="D18" s="20"/>
      <c r="E18" s="20"/>
      <c r="F18" s="20"/>
      <c r="G18" s="20"/>
      <c r="H18" s="20"/>
      <c r="I18" s="20">
        <f t="shared" si="0"/>
        <v>0</v>
      </c>
    </row>
    <row r="19" spans="1:9" ht="13.5" customHeight="1" x14ac:dyDescent="0.2">
      <c r="A19" s="28" t="s">
        <v>107</v>
      </c>
      <c r="B19" s="18" t="s">
        <v>50</v>
      </c>
      <c r="C19" s="19"/>
      <c r="D19" s="20"/>
      <c r="E19" s="20"/>
      <c r="F19" s="20"/>
      <c r="G19" s="20"/>
      <c r="H19" s="20"/>
      <c r="I19" s="20">
        <f t="shared" si="0"/>
        <v>0</v>
      </c>
    </row>
    <row r="20" spans="1:9" ht="13.5" customHeight="1" x14ac:dyDescent="0.2">
      <c r="A20" s="28" t="s">
        <v>91</v>
      </c>
      <c r="B20" s="18" t="s">
        <v>27</v>
      </c>
      <c r="C20" s="19"/>
      <c r="D20" s="20"/>
      <c r="E20" s="20"/>
      <c r="F20" s="20"/>
      <c r="G20" s="20"/>
      <c r="H20" s="20"/>
      <c r="I20" s="20">
        <f t="shared" si="0"/>
        <v>0</v>
      </c>
    </row>
    <row r="21" spans="1:9" ht="13.5" customHeight="1" x14ac:dyDescent="0.2">
      <c r="A21" s="29" t="s">
        <v>92</v>
      </c>
      <c r="B21" s="21">
        <v>920</v>
      </c>
      <c r="C21" s="22"/>
      <c r="D21" s="23">
        <f t="shared" ref="D21:I21" si="2">D22+D23+D24+D25</f>
        <v>1150.95</v>
      </c>
      <c r="E21" s="23">
        <f t="shared" si="2"/>
        <v>475.5</v>
      </c>
      <c r="F21" s="23">
        <f t="shared" si="2"/>
        <v>0</v>
      </c>
      <c r="G21" s="23">
        <f t="shared" si="2"/>
        <v>0</v>
      </c>
      <c r="H21" s="23">
        <f t="shared" si="2"/>
        <v>58713</v>
      </c>
      <c r="I21" s="23">
        <f t="shared" si="2"/>
        <v>60339.45</v>
      </c>
    </row>
    <row r="22" spans="1:9" ht="13.5" customHeight="1" x14ac:dyDescent="0.2">
      <c r="A22" s="28" t="s">
        <v>93</v>
      </c>
      <c r="B22" s="18" t="s">
        <v>28</v>
      </c>
      <c r="C22" s="19"/>
      <c r="D22" s="20"/>
      <c r="E22" s="41"/>
      <c r="F22" s="20"/>
      <c r="G22" s="20"/>
      <c r="H22" s="20"/>
      <c r="I22" s="20">
        <f t="shared" si="0"/>
        <v>0</v>
      </c>
    </row>
    <row r="23" spans="1:9" ht="13.5" customHeight="1" x14ac:dyDescent="0.2">
      <c r="A23" s="28" t="s">
        <v>108</v>
      </c>
      <c r="B23" s="18" t="s">
        <v>29</v>
      </c>
      <c r="C23" s="19"/>
      <c r="D23" s="20"/>
      <c r="E23" s="41">
        <v>0.48</v>
      </c>
      <c r="F23" s="20"/>
      <c r="G23" s="20"/>
      <c r="H23" s="20"/>
      <c r="I23" s="20">
        <f t="shared" si="0"/>
        <v>0.48</v>
      </c>
    </row>
    <row r="24" spans="1:9" ht="13.5" customHeight="1" x14ac:dyDescent="0.2">
      <c r="A24" s="28" t="s">
        <v>109</v>
      </c>
      <c r="B24" s="18" t="s">
        <v>30</v>
      </c>
      <c r="C24" s="19"/>
      <c r="D24" s="20">
        <v>1150.95</v>
      </c>
      <c r="E24" s="41">
        <v>475</v>
      </c>
      <c r="F24" s="20"/>
      <c r="G24" s="20"/>
      <c r="H24" s="20">
        <v>58713</v>
      </c>
      <c r="I24" s="20">
        <f t="shared" si="0"/>
        <v>60338.95</v>
      </c>
    </row>
    <row r="25" spans="1:9" ht="13.5" customHeight="1" x14ac:dyDescent="0.2">
      <c r="A25" s="28" t="s">
        <v>110</v>
      </c>
      <c r="B25" s="18" t="s">
        <v>31</v>
      </c>
      <c r="C25" s="19"/>
      <c r="D25" s="20"/>
      <c r="E25" s="41">
        <v>0.02</v>
      </c>
      <c r="F25" s="20"/>
      <c r="G25" s="20"/>
      <c r="H25" s="20"/>
      <c r="I25" s="20">
        <f t="shared" si="0"/>
        <v>0.02</v>
      </c>
    </row>
    <row r="26" spans="1:9" ht="13.5" customHeight="1" x14ac:dyDescent="0.2">
      <c r="A26" s="67" t="s">
        <v>78</v>
      </c>
      <c r="B26" s="68"/>
      <c r="C26" s="24">
        <f t="shared" ref="C26:I26" si="3">C4+C5+C6+C7+C8+C9+C10+C11+C12+C13+C14+C15+C16+C19+C20+C21</f>
        <v>0</v>
      </c>
      <c r="D26" s="62">
        <f t="shared" si="3"/>
        <v>1150.95</v>
      </c>
      <c r="E26" s="62">
        <f t="shared" si="3"/>
        <v>34023.340000000004</v>
      </c>
      <c r="F26" s="62">
        <f t="shared" si="3"/>
        <v>0</v>
      </c>
      <c r="G26" s="62">
        <f t="shared" si="3"/>
        <v>96338.63</v>
      </c>
      <c r="H26" s="62">
        <f t="shared" si="3"/>
        <v>128781.8</v>
      </c>
      <c r="I26" s="57">
        <f t="shared" si="3"/>
        <v>260294.72000000003</v>
      </c>
    </row>
    <row r="27" spans="1:9" x14ac:dyDescent="0.2">
      <c r="A27" s="37"/>
      <c r="B27" s="51" t="s">
        <v>52</v>
      </c>
    </row>
    <row r="28" spans="1:9" x14ac:dyDescent="0.2">
      <c r="A28" s="50" t="s">
        <v>125</v>
      </c>
      <c r="B28" s="41">
        <f>40.5+11690</f>
        <v>11730.5</v>
      </c>
      <c r="C28" s="36"/>
      <c r="D28" s="8"/>
      <c r="G28" s="8"/>
    </row>
    <row r="29" spans="1:9" x14ac:dyDescent="0.2">
      <c r="A29" s="49" t="s">
        <v>56</v>
      </c>
      <c r="B29" s="41">
        <v>1151.43</v>
      </c>
      <c r="D29" s="8"/>
    </row>
    <row r="30" spans="1:9" x14ac:dyDescent="0.2">
      <c r="A30" s="49" t="s">
        <v>126</v>
      </c>
      <c r="B30" s="41">
        <v>0.02</v>
      </c>
      <c r="D30" s="8"/>
    </row>
    <row r="31" spans="1:9" x14ac:dyDescent="0.2">
      <c r="A31" s="49" t="s">
        <v>54</v>
      </c>
      <c r="B31" s="41">
        <v>174352.67</v>
      </c>
      <c r="D31" s="8"/>
    </row>
    <row r="32" spans="1:9" x14ac:dyDescent="0.2">
      <c r="A32" s="49" t="s">
        <v>55</v>
      </c>
      <c r="B32" s="41">
        <v>5070.1000000000004</v>
      </c>
      <c r="D32" s="8"/>
    </row>
    <row r="33" spans="1:5" x14ac:dyDescent="0.2">
      <c r="A33" s="49" t="s">
        <v>57</v>
      </c>
      <c r="B33" s="41">
        <v>8802</v>
      </c>
      <c r="D33" s="8"/>
    </row>
    <row r="34" spans="1:5" x14ac:dyDescent="0.2">
      <c r="A34" s="49" t="s">
        <v>127</v>
      </c>
      <c r="B34" s="41">
        <v>59188</v>
      </c>
      <c r="D34" s="8"/>
    </row>
    <row r="35" spans="1:5" ht="15" x14ac:dyDescent="0.35">
      <c r="A35" s="3"/>
      <c r="B35" s="59">
        <f>SUM(B28:B34)</f>
        <v>260294.72000000003</v>
      </c>
      <c r="C35" s="8"/>
      <c r="D35" s="8"/>
    </row>
    <row r="36" spans="1:5" x14ac:dyDescent="0.2">
      <c r="A36" s="3"/>
      <c r="B36" s="3"/>
    </row>
    <row r="37" spans="1:5" x14ac:dyDescent="0.2">
      <c r="A37" s="3"/>
      <c r="B37" s="3"/>
    </row>
    <row r="38" spans="1:5" x14ac:dyDescent="0.2">
      <c r="B38" s="8"/>
      <c r="E38" s="53">
        <v>10</v>
      </c>
    </row>
  </sheetData>
  <mergeCells count="2">
    <mergeCell ref="A2:I2"/>
    <mergeCell ref="A26:B26"/>
  </mergeCells>
  <pageMargins left="0" right="0.2" top="0.47244094488188976" bottom="0" header="0.31496062992125984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L38"/>
  <sheetViews>
    <sheetView tabSelected="1" workbookViewId="0">
      <selection activeCell="A9" sqref="A9"/>
    </sheetView>
  </sheetViews>
  <sheetFormatPr defaultRowHeight="12.75" x14ac:dyDescent="0.2"/>
  <cols>
    <col min="1" max="1" width="28.85546875" customWidth="1"/>
    <col min="2" max="2" width="8.85546875" customWidth="1"/>
    <col min="3" max="3" width="10.42578125" customWidth="1"/>
    <col min="4" max="4" width="13.42578125" customWidth="1"/>
    <col min="5" max="5" width="18" customWidth="1"/>
    <col min="6" max="6" width="14.5703125" customWidth="1"/>
    <col min="7" max="7" width="14" customWidth="1"/>
    <col min="8" max="8" width="14.140625" customWidth="1"/>
    <col min="9" max="9" width="17.7109375" customWidth="1"/>
    <col min="12" max="12" width="10.28515625" bestFit="1" customWidth="1"/>
  </cols>
  <sheetData>
    <row r="2" spans="1:9" ht="20.25" x14ac:dyDescent="0.3">
      <c r="A2" s="65" t="s">
        <v>144</v>
      </c>
      <c r="B2" s="65"/>
      <c r="C2" s="65"/>
      <c r="D2" s="66"/>
      <c r="E2" s="66"/>
      <c r="F2" s="66"/>
      <c r="G2" s="66"/>
      <c r="H2" s="66"/>
      <c r="I2" s="66"/>
    </row>
    <row r="3" spans="1:9" ht="21.75" x14ac:dyDescent="0.2">
      <c r="A3" s="15" t="s">
        <v>59</v>
      </c>
      <c r="B3" s="15" t="s">
        <v>74</v>
      </c>
      <c r="C3" s="15" t="s">
        <v>60</v>
      </c>
      <c r="D3" s="16" t="s">
        <v>61</v>
      </c>
      <c r="E3" s="16" t="s">
        <v>114</v>
      </c>
      <c r="F3" s="16" t="s">
        <v>77</v>
      </c>
      <c r="G3" s="17" t="s">
        <v>62</v>
      </c>
      <c r="H3" s="17" t="s">
        <v>63</v>
      </c>
      <c r="I3" s="16" t="s">
        <v>64</v>
      </c>
    </row>
    <row r="4" spans="1:9" x14ac:dyDescent="0.2">
      <c r="A4" s="14" t="s">
        <v>65</v>
      </c>
      <c r="B4" s="18" t="s">
        <v>13</v>
      </c>
      <c r="C4" s="19"/>
      <c r="D4" s="20">
        <f>+grandi!D4+'nga te hyrat'!D4+'te hyrat e bartura'!D4+'buxhet shtesë '!D4+'participime dhe donacioni'!D4</f>
        <v>252957.99</v>
      </c>
      <c r="E4" s="20">
        <f>+grandi!E4+'nga te hyrat'!E4+'te hyrat e bartura'!E4+'buxhet shtesë '!E4+'participime dhe donacioni'!E4</f>
        <v>163646</v>
      </c>
      <c r="F4" s="20">
        <f>+grandi!F4+'nga te hyrat'!F4+'te hyrat e bartura'!F4+'buxhet shtesë '!F4+'participime dhe donacioni'!F4</f>
        <v>10000</v>
      </c>
      <c r="G4" s="20">
        <f>+grandi!G4+'nga te hyrat'!G4+'te hyrat e bartura'!G4+'buxhet shtesë '!G4+'participime dhe donacioni'!G4</f>
        <v>60000</v>
      </c>
      <c r="H4" s="20">
        <f>+grandi!H4+'nga te hyrat'!H4+'te hyrat e bartura'!H4+'buxhet shtesë '!H4+'participime dhe donacioni'!H4</f>
        <v>30.5</v>
      </c>
      <c r="I4" s="20">
        <f>SUM(D4:H4)</f>
        <v>486634.49</v>
      </c>
    </row>
    <row r="5" spans="1:9" ht="12.75" customHeight="1" x14ac:dyDescent="0.2">
      <c r="A5" s="28" t="s">
        <v>66</v>
      </c>
      <c r="B5" s="18" t="s">
        <v>15</v>
      </c>
      <c r="C5" s="19"/>
      <c r="D5" s="20">
        <f>+grandi!D5+'nga te hyrat'!D5+'te hyrat e bartura'!D5+'buxhet shtesë '!D5+'participime dhe donacioni'!D5</f>
        <v>245558</v>
      </c>
      <c r="E5" s="20">
        <f>+grandi!E5+'nga te hyrat'!E5+'te hyrat e bartura'!E5+'buxhet shtesë '!E5+'participime dhe donacioni'!E5</f>
        <v>220000</v>
      </c>
      <c r="F5" s="20">
        <f>+grandi!F5+'nga te hyrat'!F5+'te hyrat e bartura'!F5+'buxhet shtesë '!F5+'participime dhe donacioni'!F5</f>
        <v>16009.62</v>
      </c>
      <c r="G5" s="20">
        <f>+grandi!G5+'nga te hyrat'!G5+'te hyrat e bartura'!G5+'buxhet shtesë '!G5+'participime dhe donacioni'!G5</f>
        <v>0</v>
      </c>
      <c r="H5" s="20">
        <f>+grandi!H5+'nga te hyrat'!H5+'te hyrat e bartura'!H5+'buxhet shtesë '!H5+'participime dhe donacioni'!H5</f>
        <v>240000</v>
      </c>
      <c r="I5" s="20">
        <f t="shared" ref="I5:I25" si="0">SUM(D5:H5)</f>
        <v>721567.62</v>
      </c>
    </row>
    <row r="6" spans="1:9" x14ac:dyDescent="0.2">
      <c r="A6" s="14" t="s">
        <v>2</v>
      </c>
      <c r="B6" s="18" t="s">
        <v>20</v>
      </c>
      <c r="C6" s="19"/>
      <c r="D6" s="20">
        <f>+grandi!D6+'nga te hyrat'!D6+'te hyrat e bartura'!D6+'buxhet shtesë '!D6+'participime dhe donacioni'!D6</f>
        <v>69605</v>
      </c>
      <c r="E6" s="20">
        <f>+grandi!E6+'nga te hyrat'!E6+'te hyrat e bartura'!E6+'buxhet shtesë '!E6+'participime dhe donacioni'!E6</f>
        <v>10000</v>
      </c>
      <c r="F6" s="20">
        <f>+grandi!F6+'nga te hyrat'!F6+'te hyrat e bartura'!F6+'buxhet shtesë '!F6+'participime dhe donacioni'!F6</f>
        <v>1200</v>
      </c>
      <c r="G6" s="20">
        <f>+grandi!G6+'nga te hyrat'!G6+'te hyrat e bartura'!G6+'buxhet shtesë '!G6+'participime dhe donacioni'!G6</f>
        <v>0</v>
      </c>
      <c r="H6" s="20">
        <f>+grandi!H6+'nga te hyrat'!H6+'te hyrat e bartura'!H6+'buxhet shtesë '!H6+'participime dhe donacioni'!H6</f>
        <v>0</v>
      </c>
      <c r="I6" s="20">
        <f t="shared" si="0"/>
        <v>80805</v>
      </c>
    </row>
    <row r="7" spans="1:9" x14ac:dyDescent="0.2">
      <c r="A7" s="14" t="s">
        <v>67</v>
      </c>
      <c r="B7" s="18" t="s">
        <v>19</v>
      </c>
      <c r="C7" s="19"/>
      <c r="D7" s="20">
        <f>+grandi!D7+'nga te hyrat'!D7+'te hyrat e bartura'!D7+'buxhet shtesë '!D7+'participime dhe donacioni'!D7</f>
        <v>145000</v>
      </c>
      <c r="E7" s="20">
        <f>+grandi!E7+'nga te hyrat'!E7+'te hyrat e bartura'!E7+'buxhet shtesë '!E7+'participime dhe donacioni'!E7</f>
        <v>10000</v>
      </c>
      <c r="F7" s="20">
        <f>+grandi!F7+'nga te hyrat'!F7+'te hyrat e bartura'!F7+'buxhet shtesë '!F7+'participime dhe donacioni'!F7</f>
        <v>0</v>
      </c>
      <c r="G7" s="20">
        <f>+grandi!G7+'nga te hyrat'!G7+'te hyrat e bartura'!G7+'buxhet shtesë '!G7+'participime dhe donacioni'!G7</f>
        <v>0</v>
      </c>
      <c r="H7" s="20">
        <f>+grandi!H7+'nga te hyrat'!H7+'te hyrat e bartura'!H7+'buxhet shtesë '!H7+'participime dhe donacioni'!H7</f>
        <v>0</v>
      </c>
      <c r="I7" s="20">
        <f t="shared" si="0"/>
        <v>155000</v>
      </c>
    </row>
    <row r="8" spans="1:9" x14ac:dyDescent="0.2">
      <c r="A8" s="14" t="s">
        <v>68</v>
      </c>
      <c r="B8" s="18" t="s">
        <v>16</v>
      </c>
      <c r="C8" s="19"/>
      <c r="D8" s="20">
        <f>+grandi!D8+'nga te hyrat'!D8+'te hyrat e bartura'!D8+'buxhet shtesë '!D8+'participime dhe donacioni'!D8</f>
        <v>194436</v>
      </c>
      <c r="E8" s="20">
        <f>+grandi!E8+'nga te hyrat'!E8+'te hyrat e bartura'!E8+'buxhet shtesë '!E8+'participime dhe donacioni'!E8</f>
        <v>37000</v>
      </c>
      <c r="F8" s="20">
        <f>+grandi!F8+'nga te hyrat'!F8+'te hyrat e bartura'!F8+'buxhet shtesë '!F8+'participime dhe donacioni'!F8</f>
        <v>11000</v>
      </c>
      <c r="G8" s="20">
        <f>+grandi!G8+'nga te hyrat'!G8+'te hyrat e bartura'!G8+'buxhet shtesë '!G8+'participime dhe donacioni'!G8</f>
        <v>0</v>
      </c>
      <c r="H8" s="20">
        <f>+grandi!H8+'nga te hyrat'!H8+'te hyrat e bartura'!H8+'buxhet shtesë '!H8+'participime dhe donacioni'!H8</f>
        <v>0</v>
      </c>
      <c r="I8" s="20">
        <f t="shared" si="0"/>
        <v>242436</v>
      </c>
    </row>
    <row r="9" spans="1:9" ht="22.5" x14ac:dyDescent="0.2">
      <c r="A9" s="28" t="s">
        <v>145</v>
      </c>
      <c r="B9" s="18" t="s">
        <v>17</v>
      </c>
      <c r="C9" s="19"/>
      <c r="D9" s="20">
        <f>+grandi!D9+'nga te hyrat'!D9+'te hyrat e bartura'!D9+'buxhet shtesë '!D9+'participime dhe donacioni'!D9</f>
        <v>105566</v>
      </c>
      <c r="E9" s="20">
        <f>+grandi!E9+'nga te hyrat'!E9+'te hyrat e bartura'!E9+'buxhet shtesë '!E9+'participime dhe donacioni'!E9</f>
        <v>500000</v>
      </c>
      <c r="F9" s="20">
        <f>+grandi!F9+'nga te hyrat'!F9+'te hyrat e bartura'!F9+'buxhet shtesë '!F9+'participime dhe donacioni'!F9</f>
        <v>167300</v>
      </c>
      <c r="G9" s="20">
        <f>+grandi!G9+'nga te hyrat'!G9+'te hyrat e bartura'!G9+'buxhet shtesë '!G9+'participime dhe donacioni'!G9</f>
        <v>0</v>
      </c>
      <c r="H9" s="20">
        <f>+grandi!H9+'nga te hyrat'!H9+'te hyrat e bartura'!H9+'buxhet shtesë '!H9+'participime dhe donacioni'!H9</f>
        <v>1901552.3900000001</v>
      </c>
      <c r="I9" s="20">
        <f t="shared" si="0"/>
        <v>2674418.39</v>
      </c>
    </row>
    <row r="10" spans="1:9" x14ac:dyDescent="0.2">
      <c r="A10" s="28" t="s">
        <v>40</v>
      </c>
      <c r="B10" s="18" t="s">
        <v>18</v>
      </c>
      <c r="C10" s="19"/>
      <c r="D10" s="20">
        <f>+grandi!D10+'nga te hyrat'!D10+'te hyrat e bartura'!D10+'buxhet shtesë '!D10+'participime dhe donacioni'!D10</f>
        <v>289939</v>
      </c>
      <c r="E10" s="20">
        <f>+grandi!E10+'nga te hyrat'!E10+'te hyrat e bartura'!E10+'buxhet shtesë '!E10+'participime dhe donacioni'!E10</f>
        <v>168068.1</v>
      </c>
      <c r="F10" s="20">
        <f>+grandi!F10+'nga te hyrat'!F10+'te hyrat e bartura'!F10+'buxhet shtesë '!F10+'participime dhe donacioni'!F10</f>
        <v>7500</v>
      </c>
      <c r="G10" s="20">
        <f>+grandi!G10+'nga te hyrat'!G10+'te hyrat e bartura'!G10+'buxhet shtesë '!G10+'participime dhe donacioni'!G10</f>
        <v>2002</v>
      </c>
      <c r="H10" s="20">
        <f>+grandi!H10+'nga te hyrat'!H10+'te hyrat e bartura'!H10+'buxhet shtesë '!H10+'participime dhe donacioni'!H10</f>
        <v>0</v>
      </c>
      <c r="I10" s="20">
        <f>SUM(D10:H10)</f>
        <v>467509.1</v>
      </c>
    </row>
    <row r="11" spans="1:9" x14ac:dyDescent="0.2">
      <c r="A11" s="28" t="s">
        <v>69</v>
      </c>
      <c r="B11" s="18" t="s">
        <v>21</v>
      </c>
      <c r="C11" s="19"/>
      <c r="D11" s="20">
        <f>+grandi!D11+'nga te hyrat'!D11+'te hyrat e bartura'!D11+'buxhet shtesë '!D11+'participime dhe donacioni'!D11</f>
        <v>51226</v>
      </c>
      <c r="E11" s="20">
        <f>+grandi!E11+'nga te hyrat'!E11+'te hyrat e bartura'!E11+'buxhet shtesë '!E11+'participime dhe donacioni'!E11</f>
        <v>4000</v>
      </c>
      <c r="F11" s="20">
        <f>+grandi!F11+'nga te hyrat'!F11+'te hyrat e bartura'!F11+'buxhet shtesë '!F11+'participime dhe donacioni'!F11</f>
        <v>2000</v>
      </c>
      <c r="G11" s="20">
        <f>+grandi!G11+'nga te hyrat'!G11+'te hyrat e bartura'!G11+'buxhet shtesë '!G11+'participime dhe donacioni'!G11</f>
        <v>0</v>
      </c>
      <c r="H11" s="20">
        <f>+grandi!H11+'nga te hyrat'!H11+'te hyrat e bartura'!H11+'buxhet shtesë '!H11+'participime dhe donacioni'!H11</f>
        <v>0</v>
      </c>
      <c r="I11" s="20">
        <f t="shared" si="0"/>
        <v>57226</v>
      </c>
    </row>
    <row r="12" spans="1:9" x14ac:dyDescent="0.2">
      <c r="A12" s="28" t="s">
        <v>70</v>
      </c>
      <c r="B12" s="18" t="s">
        <v>22</v>
      </c>
      <c r="C12" s="19"/>
      <c r="D12" s="20">
        <f>+grandi!D12+'nga te hyrat'!D12+'te hyrat e bartura'!D12+'buxhet shtesë '!D12+'participime dhe donacioni'!D12</f>
        <v>155268</v>
      </c>
      <c r="E12" s="20">
        <f>+grandi!E12+'nga te hyrat'!E12+'te hyrat e bartura'!E12+'buxhet shtesë '!E12+'participime dhe donacioni'!E12</f>
        <v>21000</v>
      </c>
      <c r="F12" s="20">
        <f>+grandi!F12+'nga te hyrat'!F12+'te hyrat e bartura'!F12+'buxhet shtesë '!F12+'participime dhe donacioni'!F12</f>
        <v>6000</v>
      </c>
      <c r="G12" s="20">
        <f>+grandi!G12+'nga te hyrat'!G12+'te hyrat e bartura'!G12+'buxhet shtesë '!G12+'participime dhe donacioni'!G12</f>
        <v>171690</v>
      </c>
      <c r="H12" s="20">
        <f>+grandi!H12+'nga te hyrat'!H12+'te hyrat e bartura'!H12+'buxhet shtesë '!H12+'participime dhe donacioni'!H12</f>
        <v>140000</v>
      </c>
      <c r="I12" s="20">
        <f t="shared" si="0"/>
        <v>493958</v>
      </c>
    </row>
    <row r="13" spans="1:9" x14ac:dyDescent="0.2">
      <c r="A13" s="14" t="s">
        <v>71</v>
      </c>
      <c r="B13" s="18" t="s">
        <v>36</v>
      </c>
      <c r="C13" s="19"/>
      <c r="D13" s="20">
        <f>+grandi!D13+'nga te hyrat'!D13+'te hyrat e bartura'!D13+'buxhet shtesë '!D13+'participime dhe donacioni'!D13</f>
        <v>107259.99</v>
      </c>
      <c r="E13" s="20">
        <f>+grandi!E13+'nga te hyrat'!E13+'te hyrat e bartura'!E13+'buxhet shtesë '!E13+'participime dhe donacioni'!E13</f>
        <v>95479.74</v>
      </c>
      <c r="F13" s="20">
        <f>+grandi!F13+'nga te hyrat'!F13+'te hyrat e bartura'!F13+'buxhet shtesë '!F13+'participime dhe donacioni'!F13</f>
        <v>3000</v>
      </c>
      <c r="G13" s="20">
        <f>+grandi!G13+'nga te hyrat'!G13+'te hyrat e bartura'!G13+'buxhet shtesë '!G13+'participime dhe donacioni'!G13</f>
        <v>87646.63</v>
      </c>
      <c r="H13" s="20">
        <f>+grandi!H13+'nga te hyrat'!H13+'te hyrat e bartura'!H13+'buxhet shtesë '!H13+'participime dhe donacioni'!H13</f>
        <v>1170038.3</v>
      </c>
      <c r="I13" s="20">
        <f t="shared" si="0"/>
        <v>1463424.6600000001</v>
      </c>
    </row>
    <row r="14" spans="1:9" x14ac:dyDescent="0.2">
      <c r="A14" s="28" t="s">
        <v>105</v>
      </c>
      <c r="B14" s="18" t="s">
        <v>23</v>
      </c>
      <c r="C14" s="19"/>
      <c r="D14" s="20">
        <f>+grandi!D14+'nga te hyrat'!D14+'te hyrat e bartura'!D14+'buxhet shtesë '!D14+'participime dhe donacioni'!D14</f>
        <v>152646.06</v>
      </c>
      <c r="E14" s="20">
        <f>+grandi!E14+'nga te hyrat'!E14+'te hyrat e bartura'!E14+'buxhet shtesë '!E14+'participime dhe donacioni'!E14</f>
        <v>21000</v>
      </c>
      <c r="F14" s="20">
        <f>+grandi!F14+'nga te hyrat'!F14+'te hyrat e bartura'!F14+'buxhet shtesë '!F14+'participime dhe donacioni'!F14</f>
        <v>5500</v>
      </c>
      <c r="G14" s="20">
        <f>+grandi!G14+'nga te hyrat'!G14+'te hyrat e bartura'!G14+'buxhet shtesë '!G14+'participime dhe donacioni'!G14</f>
        <v>0</v>
      </c>
      <c r="H14" s="20">
        <f>+grandi!H14+'nga te hyrat'!H14+'te hyrat e bartura'!H14+'buxhet shtesë '!H14+'participime dhe donacioni'!H14</f>
        <v>700000</v>
      </c>
      <c r="I14" s="20">
        <f t="shared" si="0"/>
        <v>879146.06</v>
      </c>
    </row>
    <row r="15" spans="1:9" x14ac:dyDescent="0.2">
      <c r="A15" s="28" t="s">
        <v>119</v>
      </c>
      <c r="B15" s="18" t="s">
        <v>24</v>
      </c>
      <c r="C15" s="19"/>
      <c r="D15" s="20">
        <f>+grandi!D15+'nga te hyrat'!D15+'te hyrat e bartura'!D15+'buxhet shtesë '!D15+'participime dhe donacioni'!D15</f>
        <v>140532</v>
      </c>
      <c r="E15" s="20">
        <f>+grandi!E15+'nga te hyrat'!E15+'te hyrat e bartura'!E15+'buxhet shtesë '!E15+'participime dhe donacioni'!E15</f>
        <v>85000</v>
      </c>
      <c r="F15" s="20">
        <f>+grandi!F15+'nga te hyrat'!F15+'te hyrat e bartura'!F15+'buxhet shtesë '!F15+'participime dhe donacioni'!F15</f>
        <v>9000</v>
      </c>
      <c r="G15" s="20">
        <f>+grandi!G15+'nga te hyrat'!G15+'te hyrat e bartura'!G15+'buxhet shtesë '!G15+'participime dhe donacioni'!G15</f>
        <v>0</v>
      </c>
      <c r="H15" s="20">
        <f>+grandi!H15+'nga te hyrat'!H15+'te hyrat e bartura'!H15+'buxhet shtesë '!H15+'participime dhe donacioni'!H15</f>
        <v>650000</v>
      </c>
      <c r="I15" s="20">
        <f t="shared" si="0"/>
        <v>884532</v>
      </c>
    </row>
    <row r="16" spans="1:9" x14ac:dyDescent="0.2">
      <c r="A16" s="29" t="s">
        <v>121</v>
      </c>
      <c r="B16" s="21">
        <v>730</v>
      </c>
      <c r="C16" s="22">
        <f>C17+C18</f>
        <v>0</v>
      </c>
      <c r="D16" s="22">
        <f t="shared" ref="D16:I16" si="1">D17+D18</f>
        <v>2177629</v>
      </c>
      <c r="E16" s="56">
        <f t="shared" si="1"/>
        <v>615000</v>
      </c>
      <c r="F16" s="56">
        <f t="shared" si="1"/>
        <v>87000</v>
      </c>
      <c r="G16" s="56">
        <f t="shared" si="1"/>
        <v>168114.57</v>
      </c>
      <c r="H16" s="56">
        <f t="shared" si="1"/>
        <v>238168</v>
      </c>
      <c r="I16" s="56">
        <f t="shared" si="1"/>
        <v>3285911.57</v>
      </c>
    </row>
    <row r="17" spans="1:12" x14ac:dyDescent="0.2">
      <c r="A17" s="28" t="s">
        <v>46</v>
      </c>
      <c r="B17" s="18" t="s">
        <v>25</v>
      </c>
      <c r="C17" s="19"/>
      <c r="D17" s="20">
        <f>+grandi!D17+'nga te hyrat'!D17+'te hyrat e bartura'!D17+'buxhet shtesë '!D17+'participime dhe donacioni'!D17</f>
        <v>54060</v>
      </c>
      <c r="E17" s="20">
        <f>+grandi!E17+'nga te hyrat'!E17+'te hyrat e bartura'!E17+'buxhet shtesë '!E17+'participime dhe donacioni'!E17</f>
        <v>55000</v>
      </c>
      <c r="F17" s="20">
        <f>+grandi!F17+'nga te hyrat'!F17+'te hyrat e bartura'!F17+'buxhet shtesë '!F17+'participime dhe donacioni'!F17</f>
        <v>7000</v>
      </c>
      <c r="G17" s="20">
        <f>+grandi!G17+'nga te hyrat'!G17+'te hyrat e bartura'!G17+'buxhet shtesë '!G17+'participime dhe donacioni'!G17</f>
        <v>168114.57</v>
      </c>
      <c r="H17" s="20">
        <f>+grandi!H17+'nga te hyrat'!H17+'te hyrat e bartura'!H17+'buxhet shtesë '!H17+'participime dhe donacioni'!H17</f>
        <v>0</v>
      </c>
      <c r="I17" s="20">
        <f t="shared" si="0"/>
        <v>284174.57</v>
      </c>
    </row>
    <row r="18" spans="1:12" x14ac:dyDescent="0.2">
      <c r="A18" s="28" t="s">
        <v>89</v>
      </c>
      <c r="B18" s="18" t="s">
        <v>26</v>
      </c>
      <c r="C18" s="19"/>
      <c r="D18" s="20">
        <f>+grandi!D18+'nga te hyrat'!D18+'te hyrat e bartura'!D18+'buxhet shtesë '!D18+'participime dhe donacioni'!D18</f>
        <v>2123569</v>
      </c>
      <c r="E18" s="20">
        <f>+grandi!E18+'nga te hyrat'!E18+'te hyrat e bartura'!E18+'buxhet shtesë '!E18+'participime dhe donacioni'!E18</f>
        <v>560000</v>
      </c>
      <c r="F18" s="20">
        <f>+grandi!F18+'nga te hyrat'!F18+'te hyrat e bartura'!F18+'buxhet shtesë '!F18+'participime dhe donacioni'!F18</f>
        <v>80000</v>
      </c>
      <c r="G18" s="20">
        <f>+grandi!G18+'nga te hyrat'!G18+'te hyrat e bartura'!G18+'buxhet shtesë '!G18+'participime dhe donacioni'!G18</f>
        <v>0</v>
      </c>
      <c r="H18" s="20">
        <f>+grandi!H18+'nga te hyrat'!H18+'te hyrat e bartura'!H18+'buxhet shtesë '!H18+'participime dhe donacioni'!H18</f>
        <v>238168</v>
      </c>
      <c r="I18" s="20">
        <f t="shared" si="0"/>
        <v>3001737</v>
      </c>
    </row>
    <row r="19" spans="1:12" x14ac:dyDescent="0.2">
      <c r="A19" s="28" t="s">
        <v>122</v>
      </c>
      <c r="B19" s="18" t="s">
        <v>50</v>
      </c>
      <c r="C19" s="19"/>
      <c r="D19" s="20">
        <f>+grandi!D19+'nga te hyrat'!D19+'te hyrat e bartura'!D19+'buxhet shtesë '!D19+'participime dhe donacioni'!D19</f>
        <v>103944</v>
      </c>
      <c r="E19" s="20">
        <f>+grandi!E19+'nga te hyrat'!E19+'te hyrat e bartura'!E19+'buxhet shtesë '!E19+'participime dhe donacioni'!E19</f>
        <v>12000</v>
      </c>
      <c r="F19" s="20">
        <f>+grandi!F19+'nga te hyrat'!F19+'te hyrat e bartura'!F19+'buxhet shtesë '!F19+'participime dhe donacioni'!F19</f>
        <v>5000</v>
      </c>
      <c r="G19" s="20">
        <f>+grandi!G19+'nga te hyrat'!G19+'te hyrat e bartura'!G19+'buxhet shtesë '!G19+'participime dhe donacioni'!G19</f>
        <v>0</v>
      </c>
      <c r="H19" s="20">
        <f>+grandi!H19+'nga te hyrat'!H19+'te hyrat e bartura'!H19+'buxhet shtesë '!H19+'participime dhe donacioni'!H19</f>
        <v>0</v>
      </c>
      <c r="I19" s="20">
        <f t="shared" si="0"/>
        <v>120944</v>
      </c>
    </row>
    <row r="20" spans="1:12" x14ac:dyDescent="0.2">
      <c r="A20" s="28" t="s">
        <v>123</v>
      </c>
      <c r="B20" s="18" t="s">
        <v>27</v>
      </c>
      <c r="C20" s="19"/>
      <c r="D20" s="20">
        <f>+grandi!D20+'nga te hyrat'!D20+'te hyrat e bartura'!D20+'buxhet shtesë '!D20+'participime dhe donacioni'!D20</f>
        <v>159766</v>
      </c>
      <c r="E20" s="20">
        <f>+grandi!E20+'nga te hyrat'!E20+'te hyrat e bartura'!E20+'buxhet shtesë '!E20+'participime dhe donacioni'!E20</f>
        <v>90000</v>
      </c>
      <c r="F20" s="20">
        <f>+grandi!F20+'nga te hyrat'!F20+'te hyrat e bartura'!F20+'buxhet shtesë '!F20+'participime dhe donacioni'!F20</f>
        <v>18000</v>
      </c>
      <c r="G20" s="20">
        <f>+grandi!G20+'nga te hyrat'!G20+'te hyrat e bartura'!G20+'buxhet shtesë '!G20+'participime dhe donacioni'!G20</f>
        <v>214850</v>
      </c>
      <c r="H20" s="20">
        <f>+grandi!H20+'nga te hyrat'!H20+'te hyrat e bartura'!H20+'buxhet shtesë '!H20+'participime dhe donacioni'!H20</f>
        <v>0</v>
      </c>
      <c r="I20" s="20">
        <f t="shared" si="0"/>
        <v>482616</v>
      </c>
    </row>
    <row r="21" spans="1:12" x14ac:dyDescent="0.2">
      <c r="A21" s="29" t="s">
        <v>92</v>
      </c>
      <c r="B21" s="21">
        <v>920</v>
      </c>
      <c r="C21" s="22">
        <f>C22+C23+C24+C25</f>
        <v>0</v>
      </c>
      <c r="D21" s="56">
        <f t="shared" ref="D21:I21" si="2">D22+D23+D24+D25</f>
        <v>10981085.350000001</v>
      </c>
      <c r="E21" s="56">
        <f t="shared" si="2"/>
        <v>1500475.5</v>
      </c>
      <c r="F21" s="56">
        <f t="shared" si="2"/>
        <v>214000</v>
      </c>
      <c r="G21" s="56">
        <f t="shared" si="2"/>
        <v>50000</v>
      </c>
      <c r="H21" s="56">
        <f t="shared" si="2"/>
        <v>798713</v>
      </c>
      <c r="I21" s="56">
        <f t="shared" si="2"/>
        <v>13544273.85</v>
      </c>
    </row>
    <row r="22" spans="1:12" x14ac:dyDescent="0.2">
      <c r="A22" s="28" t="s">
        <v>93</v>
      </c>
      <c r="B22" s="18" t="s">
        <v>28</v>
      </c>
      <c r="C22" s="19"/>
      <c r="D22" s="20">
        <f>+grandi!D22+'nga te hyrat'!D22+'te hyrat e bartura'!D22+'buxhet shtesë '!D22+'participime dhe donacioni'!D22</f>
        <v>123322.99</v>
      </c>
      <c r="E22" s="20">
        <f>+grandi!E22+'nga te hyrat'!E22+'te hyrat e bartura'!E22+'buxhet shtesë '!E22+'participime dhe donacioni'!E22</f>
        <v>800000</v>
      </c>
      <c r="F22" s="20">
        <f>+grandi!F22+'nga te hyrat'!F22+'te hyrat e bartura'!F22+'buxhet shtesë '!F22+'participime dhe donacioni'!F22</f>
        <v>7200</v>
      </c>
      <c r="G22" s="20">
        <f>+grandi!G22+'nga te hyrat'!G22+'te hyrat e bartura'!G22+'buxhet shtesë '!G22+'participime dhe donacioni'!G22</f>
        <v>50000</v>
      </c>
      <c r="H22" s="20">
        <f>+grandi!H22+'nga te hyrat'!H22+'te hyrat e bartura'!H22+'buxhet shtesë '!H22+'participime dhe donacioni'!H22</f>
        <v>740000</v>
      </c>
      <c r="I22" s="20">
        <f t="shared" si="0"/>
        <v>1720522.99</v>
      </c>
    </row>
    <row r="23" spans="1:12" x14ac:dyDescent="0.2">
      <c r="A23" s="28" t="s">
        <v>108</v>
      </c>
      <c r="B23" s="18" t="s">
        <v>29</v>
      </c>
      <c r="C23" s="19"/>
      <c r="D23" s="20">
        <f>+grandi!D23+'nga te hyrat'!D23+'te hyrat e bartura'!D23+'buxhet shtesë '!D23+'participime dhe donacioni'!D23</f>
        <v>558021</v>
      </c>
      <c r="E23" s="20">
        <f>+grandi!E23+'nga te hyrat'!E23+'te hyrat e bartura'!E23+'buxhet shtesë '!E23+'participime dhe donacioni'!E23</f>
        <v>229000.48</v>
      </c>
      <c r="F23" s="20">
        <f>+grandi!F23+'nga te hyrat'!F23+'te hyrat e bartura'!F23+'buxhet shtesë '!F23+'participime dhe donacioni'!F23</f>
        <v>45000</v>
      </c>
      <c r="G23" s="20">
        <f>+grandi!G23+'nga te hyrat'!G23+'te hyrat e bartura'!G23+'buxhet shtesë '!G23+'participime dhe donacioni'!G23</f>
        <v>0</v>
      </c>
      <c r="H23" s="20">
        <f>+grandi!H23+'nga te hyrat'!H23+'te hyrat e bartura'!H23+'buxhet shtesë '!H23+'participime dhe donacioni'!H23</f>
        <v>0</v>
      </c>
      <c r="I23" s="20">
        <f t="shared" si="0"/>
        <v>832021.48</v>
      </c>
    </row>
    <row r="24" spans="1:12" x14ac:dyDescent="0.2">
      <c r="A24" s="28" t="s">
        <v>95</v>
      </c>
      <c r="B24" s="18" t="s">
        <v>30</v>
      </c>
      <c r="C24" s="19"/>
      <c r="D24" s="20">
        <f>+grandi!D24+'nga te hyrat'!D24+'te hyrat e bartura'!D24+'buxhet shtesë '!D24+'participime dhe donacioni'!D24</f>
        <v>7238880.9500000002</v>
      </c>
      <c r="E24" s="20">
        <f>+grandi!E24+'nga te hyrat'!E24+'te hyrat e bartura'!E24+'buxhet shtesë '!E24+'participime dhe donacioni'!E24</f>
        <v>315475</v>
      </c>
      <c r="F24" s="20">
        <f>+grandi!F24+'nga te hyrat'!F24+'te hyrat e bartura'!F24+'buxhet shtesë '!F24+'participime dhe donacioni'!F24</f>
        <v>104500</v>
      </c>
      <c r="G24" s="20">
        <f>+grandi!G24+'nga te hyrat'!G24+'te hyrat e bartura'!G24+'buxhet shtesë '!G24+'participime dhe donacioni'!G24</f>
        <v>0</v>
      </c>
      <c r="H24" s="20">
        <f>+grandi!H24+'nga te hyrat'!H24+'te hyrat e bartura'!H24+'buxhet shtesë '!H24+'participime dhe donacioni'!H24</f>
        <v>58713</v>
      </c>
      <c r="I24" s="20">
        <f t="shared" si="0"/>
        <v>7717568.9500000002</v>
      </c>
      <c r="L24" s="8"/>
    </row>
    <row r="25" spans="1:12" x14ac:dyDescent="0.2">
      <c r="A25" s="28" t="s">
        <v>96</v>
      </c>
      <c r="B25" s="18" t="s">
        <v>31</v>
      </c>
      <c r="C25" s="19"/>
      <c r="D25" s="20">
        <f>+grandi!D25+'nga te hyrat'!D25+'te hyrat e bartura'!D25+'buxhet shtesë '!D25+'participime dhe donacioni'!D25</f>
        <v>3060860.41</v>
      </c>
      <c r="E25" s="20">
        <f>+grandi!E25+'nga te hyrat'!E25+'te hyrat e bartura'!E25+'buxhet shtesë '!E25+'participime dhe donacioni'!E25</f>
        <v>156000.01999999999</v>
      </c>
      <c r="F25" s="20">
        <f>+grandi!F25+'nga te hyrat'!F25+'te hyrat e bartura'!F25+'buxhet shtesë '!F25+'participime dhe donacioni'!F25</f>
        <v>57300</v>
      </c>
      <c r="G25" s="20">
        <f>+grandi!G25+'nga te hyrat'!G25+'te hyrat e bartura'!G25+'buxhet shtesë '!G25+'participime dhe donacioni'!G25</f>
        <v>0</v>
      </c>
      <c r="H25" s="20">
        <f>+grandi!H25+'nga te hyrat'!H25+'te hyrat e bartura'!H25+'buxhet shtesë '!H25+'participime dhe donacioni'!H25</f>
        <v>0</v>
      </c>
      <c r="I25" s="20">
        <f t="shared" si="0"/>
        <v>3274160.43</v>
      </c>
    </row>
    <row r="26" spans="1:12" ht="12.75" customHeight="1" x14ac:dyDescent="0.2">
      <c r="A26" s="67" t="s">
        <v>78</v>
      </c>
      <c r="B26" s="68"/>
      <c r="C26" s="25">
        <f>C21+C20+C19+C16+C15+C14+C13+C12+C11+C10+C9+C8+C7+C6+C5+C4</f>
        <v>0</v>
      </c>
      <c r="D26" s="55">
        <f t="shared" ref="D26:I26" si="3">D21+D20+D19+D16+D15+D14+D13+D12+D11+D10+D9+D8+D7+D6+D5+D4</f>
        <v>15332418.390000002</v>
      </c>
      <c r="E26" s="55">
        <f t="shared" si="3"/>
        <v>3552669.3400000003</v>
      </c>
      <c r="F26" s="55">
        <f t="shared" si="3"/>
        <v>562509.62</v>
      </c>
      <c r="G26" s="55">
        <f t="shared" si="3"/>
        <v>754303.2</v>
      </c>
      <c r="H26" s="55">
        <f t="shared" si="3"/>
        <v>5838502.1899999995</v>
      </c>
      <c r="I26" s="55">
        <f t="shared" si="3"/>
        <v>26040402.739999998</v>
      </c>
    </row>
    <row r="27" spans="1:12" x14ac:dyDescent="0.2">
      <c r="D27" s="8"/>
      <c r="E27" s="8"/>
      <c r="F27" s="8"/>
      <c r="G27" s="8"/>
      <c r="H27" s="8"/>
      <c r="I27" s="8"/>
    </row>
    <row r="28" spans="1:12" x14ac:dyDescent="0.2">
      <c r="D28" s="8"/>
      <c r="E28" s="8"/>
      <c r="F28" s="8"/>
      <c r="G28" s="8"/>
      <c r="H28" s="8"/>
      <c r="I28" s="8"/>
    </row>
    <row r="29" spans="1:12" x14ac:dyDescent="0.2">
      <c r="D29" s="36"/>
      <c r="I29" s="8"/>
    </row>
    <row r="30" spans="1:12" x14ac:dyDescent="0.2">
      <c r="D30" s="8"/>
      <c r="E30" s="8"/>
      <c r="F30" s="8"/>
      <c r="G30" s="8"/>
      <c r="H30" s="8"/>
      <c r="I30" s="8"/>
    </row>
    <row r="32" spans="1:12" x14ac:dyDescent="0.2">
      <c r="E32" s="53"/>
    </row>
    <row r="34" spans="5:6" x14ac:dyDescent="0.2">
      <c r="E34" s="64">
        <v>11</v>
      </c>
    </row>
    <row r="38" spans="5:6" x14ac:dyDescent="0.2">
      <c r="F38" t="s">
        <v>58</v>
      </c>
    </row>
  </sheetData>
  <mergeCells count="2">
    <mergeCell ref="A2:I2"/>
    <mergeCell ref="A26:B26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J33" sqref="J33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Buxheti  fillestar</vt:lpstr>
      <vt:lpstr>grandi</vt:lpstr>
      <vt:lpstr>nga te hyrat</vt:lpstr>
      <vt:lpstr>te hyrat e bartura</vt:lpstr>
      <vt:lpstr>buxhet shtesë </vt:lpstr>
      <vt:lpstr>participime dhe donacioni</vt:lpstr>
      <vt:lpstr>Gjithsejt planifikimi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Gordana Novicevic</cp:lastModifiedBy>
  <cp:lastPrinted>2018-04-11T08:26:19Z</cp:lastPrinted>
  <dcterms:created xsi:type="dcterms:W3CDTF">1996-10-14T23:33:28Z</dcterms:created>
  <dcterms:modified xsi:type="dcterms:W3CDTF">2018-04-24T13:02:36Z</dcterms:modified>
</cp:coreProperties>
</file>