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PAGESAT!$A$1:$AD$104</definedName>
    <definedName name="_xlnm.Print_Area" localSheetId="1">PRANIMET!$A$1:$Q$97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94" i="12" l="1"/>
  <c r="O94" i="12"/>
  <c r="N94" i="12"/>
  <c r="M94" i="12"/>
  <c r="L94" i="12"/>
  <c r="K94" i="12"/>
  <c r="J94" i="12"/>
  <c r="I94" i="12"/>
  <c r="C82" i="12"/>
  <c r="C95" i="6"/>
  <c r="Y87" i="6"/>
  <c r="Y88" i="6"/>
  <c r="Y89" i="6"/>
  <c r="Y90" i="6"/>
  <c r="Y91" i="6"/>
  <c r="Y92" i="6"/>
  <c r="Y93" i="6"/>
  <c r="Y94" i="6"/>
  <c r="Y95" i="6"/>
  <c r="Y96" i="6"/>
  <c r="C96" i="6" s="1"/>
  <c r="Y97" i="6"/>
  <c r="C97" i="6" s="1"/>
  <c r="Y86" i="6"/>
  <c r="S87" i="6"/>
  <c r="S88" i="6"/>
  <c r="S89" i="6"/>
  <c r="S90" i="6"/>
  <c r="S91" i="6"/>
  <c r="S92" i="6"/>
  <c r="S93" i="6"/>
  <c r="S94" i="6"/>
  <c r="C94" i="6" s="1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3" i="6" l="1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</commentList>
</comments>
</file>

<file path=xl/sharedStrings.xml><?xml version="1.0" encoding="utf-8"?>
<sst xmlns="http://schemas.openxmlformats.org/spreadsheetml/2006/main" count="1115" uniqueCount="906">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</sst>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43" fontId="17" fillId="34" borderId="12" xfId="1" applyFont="1" applyFill="1" applyBorder="1" applyAlignment="1">
      <alignment horizontal="center"/>
    </xf>
    <xf numFmtId="0" fontId="0" fillId="2" borderId="13" xfId="0" applyFont="1" applyFill="1" applyBorder="1"/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14" xfId="0" applyFont="1" applyFill="1" applyBorder="1"/>
    <xf numFmtId="43" fontId="17" fillId="0" borderId="12" xfId="1" applyFont="1" applyBorder="1"/>
    <xf numFmtId="43" fontId="17" fillId="2" borderId="14" xfId="1" applyFont="1" applyFill="1" applyBorder="1" applyAlignment="1">
      <alignment horizontal="center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17" fillId="2" borderId="14" xfId="1" applyFont="1" applyFill="1" applyBorder="1"/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7"/>
  <sheetViews>
    <sheetView view="pageBreakPreview" zoomScale="80" zoomScaleNormal="85" zoomScaleSheetLayoutView="80" workbookViewId="0">
      <pane xSplit="2" ySplit="5" topLeftCell="C83" activePane="bottomRight" state="frozen"/>
      <selection pane="topRight" activeCell="B1" sqref="B1"/>
      <selection pane="bottomLeft" activeCell="A6" sqref="A6"/>
      <selection pane="bottomRight" activeCell="AD94" sqref="AD94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4.7109375" style="112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7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7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7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7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7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79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79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79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79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79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79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79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79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79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79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79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79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79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76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76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76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76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76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76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76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76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76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77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77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77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78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76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76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76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76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76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76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76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76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76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77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77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77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78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76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76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76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76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76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76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76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76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76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77"/>
      <c r="B54" s="81" t="s">
        <v>891</v>
      </c>
      <c r="C54" s="96">
        <f t="shared" si="24"/>
        <v>18765358.379999999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5976828.8100000005</v>
      </c>
      <c r="N54" s="96">
        <v>1655404.17</v>
      </c>
      <c r="O54" s="96">
        <v>1104818.5</v>
      </c>
      <c r="P54" s="96">
        <v>234291.58</v>
      </c>
      <c r="Q54" s="96">
        <v>438439.62</v>
      </c>
      <c r="R54" s="96">
        <v>2543874.94</v>
      </c>
      <c r="S54" s="96">
        <f t="shared" si="31"/>
        <v>10506298.5</v>
      </c>
      <c r="T54" s="96">
        <v>8918653.9900000002</v>
      </c>
      <c r="U54" s="96">
        <v>962273.57</v>
      </c>
      <c r="V54" s="96">
        <v>114846.69</v>
      </c>
      <c r="W54" s="96">
        <v>5000</v>
      </c>
      <c r="X54" s="96">
        <v>505524.25</v>
      </c>
      <c r="Y54" s="96">
        <f t="shared" si="32"/>
        <v>2282231.0699999998</v>
      </c>
      <c r="Z54" s="96">
        <v>1737292.01</v>
      </c>
      <c r="AA54" s="96">
        <v>278486.59000000003</v>
      </c>
      <c r="AB54" s="96">
        <v>46631.61</v>
      </c>
      <c r="AC54" s="96">
        <v>151084.26999999999</v>
      </c>
      <c r="AD54" s="96">
        <v>68736.59</v>
      </c>
    </row>
    <row r="55" spans="1:30" x14ac:dyDescent="0.25">
      <c r="A55" s="177"/>
      <c r="B55" s="81" t="s">
        <v>892</v>
      </c>
      <c r="C55" s="96">
        <f t="shared" si="24"/>
        <v>21014425.350000001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6760448.7200000007</v>
      </c>
      <c r="N55" s="96">
        <v>1826343.32</v>
      </c>
      <c r="O55" s="96">
        <v>1224847.3600000001</v>
      </c>
      <c r="P55" s="96">
        <v>336609.14</v>
      </c>
      <c r="Q55" s="96">
        <v>487271.62</v>
      </c>
      <c r="R55" s="96">
        <v>2885377.28</v>
      </c>
      <c r="S55" s="96">
        <f t="shared" si="31"/>
        <v>11727923.950000001</v>
      </c>
      <c r="T55" s="96">
        <v>9799186.4600000009</v>
      </c>
      <c r="U55" s="96">
        <v>1240536.78</v>
      </c>
      <c r="V55" s="96">
        <v>123507.82</v>
      </c>
      <c r="W55" s="96">
        <v>5000</v>
      </c>
      <c r="X55" s="96">
        <v>559692.89</v>
      </c>
      <c r="Y55" s="96">
        <f t="shared" si="32"/>
        <v>2526052.6799999997</v>
      </c>
      <c r="Z55" s="96">
        <v>1915853.84</v>
      </c>
      <c r="AA55" s="96">
        <v>329039.25</v>
      </c>
      <c r="AB55" s="96">
        <v>47358.73</v>
      </c>
      <c r="AC55" s="96">
        <v>165064.26999999999</v>
      </c>
      <c r="AD55" s="96">
        <v>68736.59</v>
      </c>
    </row>
    <row r="56" spans="1:30" x14ac:dyDescent="0.25">
      <c r="A56" s="177"/>
      <c r="B56" s="81" t="s">
        <v>893</v>
      </c>
      <c r="C56" s="96">
        <f t="shared" si="24"/>
        <v>24353251.460000001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8257459.79</v>
      </c>
      <c r="N56" s="96">
        <v>2026119.8</v>
      </c>
      <c r="O56" s="96">
        <v>1375972.97</v>
      </c>
      <c r="P56" s="96">
        <v>404408.91</v>
      </c>
      <c r="Q56" s="96">
        <v>536219.62</v>
      </c>
      <c r="R56" s="96">
        <v>3914738.49</v>
      </c>
      <c r="S56" s="96">
        <f t="shared" si="31"/>
        <v>13139852.07</v>
      </c>
      <c r="T56" s="96">
        <v>10748065.99</v>
      </c>
      <c r="U56" s="96">
        <v>1448258.77</v>
      </c>
      <c r="V56" s="96">
        <v>192769.66</v>
      </c>
      <c r="W56" s="96">
        <v>49524</v>
      </c>
      <c r="X56" s="96">
        <v>701233.65</v>
      </c>
      <c r="Y56" s="96">
        <f t="shared" si="32"/>
        <v>2955939.6000000006</v>
      </c>
      <c r="Z56" s="96">
        <v>2108908.6800000002</v>
      </c>
      <c r="AA56" s="96">
        <v>381179.5</v>
      </c>
      <c r="AB56" s="96">
        <v>86921.66</v>
      </c>
      <c r="AC56" s="96">
        <v>192654.27</v>
      </c>
      <c r="AD56" s="96">
        <v>186275.49</v>
      </c>
    </row>
    <row r="57" spans="1:30" x14ac:dyDescent="0.25">
      <c r="A57" s="178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59" spans="1:30" x14ac:dyDescent="0.25">
      <c r="A59" s="169">
        <v>2019</v>
      </c>
      <c r="B59" s="148" t="s">
        <v>882</v>
      </c>
      <c r="C59" s="111">
        <f t="shared" ref="C59:C70" si="33">M59+S59+Y59</f>
        <v>1276949.5</v>
      </c>
      <c r="D59" s="111">
        <f>E59+M59</f>
        <v>264477.01921</v>
      </c>
      <c r="E59" s="111">
        <f>F59+G59+H59+I59+L59</f>
        <v>57713.659209999998</v>
      </c>
      <c r="F59" s="111">
        <v>24846.235489999999</v>
      </c>
      <c r="G59" s="111">
        <v>1301.9379300000001</v>
      </c>
      <c r="H59" s="111">
        <v>469.39997</v>
      </c>
      <c r="I59" s="149">
        <f t="shared" ref="I59:I62" si="34">SUM(J59:K59)</f>
        <v>30409.931329999999</v>
      </c>
      <c r="J59" s="111">
        <v>27498.698</v>
      </c>
      <c r="K59" s="147">
        <v>2911.23333</v>
      </c>
      <c r="L59" s="111">
        <v>686.15449000000001</v>
      </c>
      <c r="M59" s="111">
        <f t="shared" ref="M59:M70" si="35">SUM(N59:R59)</f>
        <v>206763.36</v>
      </c>
      <c r="N59" s="147">
        <v>169914.9</v>
      </c>
      <c r="O59" s="111">
        <v>6962.5</v>
      </c>
      <c r="P59" s="111">
        <v>16885.96</v>
      </c>
      <c r="Q59" s="111">
        <v>13000</v>
      </c>
      <c r="R59" s="111"/>
      <c r="S59" s="111">
        <f t="shared" ref="S59:S68" si="36">SUM(T59:X59)</f>
        <v>884552.82</v>
      </c>
      <c r="T59" s="111">
        <v>878242.37</v>
      </c>
      <c r="U59" s="111">
        <v>2445.98</v>
      </c>
      <c r="V59" s="111">
        <v>3864.47</v>
      </c>
      <c r="W59" s="111"/>
      <c r="X59" s="111"/>
      <c r="Y59" s="111">
        <f t="shared" ref="Y59:Y64" si="37">SUM(Z59:AD59)</f>
        <v>185633.32</v>
      </c>
      <c r="Z59" s="111">
        <v>178321.33</v>
      </c>
      <c r="AA59" s="111">
        <v>7221.51</v>
      </c>
      <c r="AB59" s="111">
        <v>90.48</v>
      </c>
      <c r="AC59" s="111"/>
      <c r="AD59" s="111"/>
    </row>
    <row r="60" spans="1:30" x14ac:dyDescent="0.25">
      <c r="A60" s="169"/>
      <c r="B60" s="148" t="s">
        <v>883</v>
      </c>
      <c r="C60" s="111">
        <f t="shared" si="33"/>
        <v>2752019.1</v>
      </c>
      <c r="D60" s="111">
        <f t="shared" ref="D60:D63" si="38">E60+M60</f>
        <v>614821.79055999988</v>
      </c>
      <c r="E60" s="111">
        <f t="shared" ref="E60:E63" si="39">F60+G60+H60+I60+L60</f>
        <v>87018.600559999992</v>
      </c>
      <c r="F60" s="111">
        <v>25348.27275</v>
      </c>
      <c r="G60" s="111">
        <v>12435.78448</v>
      </c>
      <c r="H60" s="111">
        <v>2584.5733500000001</v>
      </c>
      <c r="I60" s="149">
        <f t="shared" si="34"/>
        <v>35523.365980000002</v>
      </c>
      <c r="J60" s="111">
        <v>29987.650020000001</v>
      </c>
      <c r="K60" s="147">
        <v>5535.7159600000005</v>
      </c>
      <c r="L60" s="111">
        <v>11126.603999999999</v>
      </c>
      <c r="M60" s="111">
        <f t="shared" si="35"/>
        <v>527803.18999999994</v>
      </c>
      <c r="N60" s="111">
        <v>344466.42</v>
      </c>
      <c r="O60" s="111">
        <v>119145.06</v>
      </c>
      <c r="P60" s="111">
        <v>45435.96</v>
      </c>
      <c r="Q60" s="111">
        <v>18755.75</v>
      </c>
      <c r="R60" s="111"/>
      <c r="S60" s="111">
        <f t="shared" si="36"/>
        <v>1829895.8</v>
      </c>
      <c r="T60" s="111">
        <v>1762815.17</v>
      </c>
      <c r="U60" s="111">
        <v>52231.839999999997</v>
      </c>
      <c r="V60" s="111">
        <v>14848.79</v>
      </c>
      <c r="W60" s="111"/>
      <c r="X60" s="111"/>
      <c r="Y60" s="111">
        <f t="shared" si="37"/>
        <v>394320.11</v>
      </c>
      <c r="Z60" s="111">
        <v>357538.14</v>
      </c>
      <c r="AA60" s="111">
        <v>23563.35</v>
      </c>
      <c r="AB60" s="111">
        <v>6603.62</v>
      </c>
      <c r="AC60" s="111">
        <v>6615</v>
      </c>
      <c r="AD60" s="111"/>
    </row>
    <row r="61" spans="1:30" x14ac:dyDescent="0.25">
      <c r="A61" s="169"/>
      <c r="B61" s="148" t="s">
        <v>884</v>
      </c>
      <c r="C61" s="111">
        <f t="shared" si="33"/>
        <v>4650847.84</v>
      </c>
      <c r="D61" s="111">
        <f t="shared" si="38"/>
        <v>1225489.8710200002</v>
      </c>
      <c r="E61" s="111">
        <f t="shared" si="39"/>
        <v>110996.73102000001</v>
      </c>
      <c r="F61" s="111">
        <v>24671.084579999999</v>
      </c>
      <c r="G61" s="111">
        <f>13602.18788+3.63797880709171E-12</f>
        <v>13602.187880000003</v>
      </c>
      <c r="H61" s="111">
        <v>1470.13113</v>
      </c>
      <c r="I61" s="149">
        <f t="shared" si="34"/>
        <v>41293.796000000002</v>
      </c>
      <c r="J61" s="111">
        <v>31926.155299999999</v>
      </c>
      <c r="K61" s="147">
        <v>9367.6406999999999</v>
      </c>
      <c r="L61" s="111">
        <v>29959.531429999999</v>
      </c>
      <c r="M61" s="111">
        <f t="shared" si="35"/>
        <v>1114493.1400000001</v>
      </c>
      <c r="N61" s="111">
        <v>518024.09</v>
      </c>
      <c r="O61" s="111">
        <v>311110.90000000002</v>
      </c>
      <c r="P61" s="111">
        <v>73758.91</v>
      </c>
      <c r="Q61" s="111">
        <v>41959</v>
      </c>
      <c r="R61" s="111">
        <v>169640.24</v>
      </c>
      <c r="S61" s="111">
        <f t="shared" si="36"/>
        <v>2885129.77</v>
      </c>
      <c r="T61" s="111">
        <v>2647349.2599999998</v>
      </c>
      <c r="U61" s="111">
        <v>205724.54</v>
      </c>
      <c r="V61" s="111">
        <v>30855.97</v>
      </c>
      <c r="W61" s="111">
        <v>1200</v>
      </c>
      <c r="X61" s="111"/>
      <c r="Y61" s="111">
        <f t="shared" si="37"/>
        <v>651224.93000000005</v>
      </c>
      <c r="Z61" s="111">
        <v>536294</v>
      </c>
      <c r="AA61" s="111">
        <v>80308.75</v>
      </c>
      <c r="AB61" s="111">
        <v>13657.18</v>
      </c>
      <c r="AC61" s="111">
        <v>20965</v>
      </c>
      <c r="AD61" s="111"/>
    </row>
    <row r="62" spans="1:30" x14ac:dyDescent="0.25">
      <c r="A62" s="169"/>
      <c r="B62" s="148" t="s">
        <v>885</v>
      </c>
      <c r="C62" s="111">
        <f t="shared" si="33"/>
        <v>6865681.8400000008</v>
      </c>
      <c r="D62" s="111">
        <f t="shared" si="38"/>
        <v>2148227.1350199999</v>
      </c>
      <c r="E62" s="111">
        <f t="shared" si="39"/>
        <v>99928.195020000014</v>
      </c>
      <c r="F62" s="111">
        <v>25058.463449999999</v>
      </c>
      <c r="G62" s="111">
        <v>13938.50973</v>
      </c>
      <c r="H62" s="111">
        <v>1722.8931499999999</v>
      </c>
      <c r="I62" s="149">
        <f t="shared" si="34"/>
        <v>40998.962180000002</v>
      </c>
      <c r="J62" s="111">
        <v>31609.135450000002</v>
      </c>
      <c r="K62" s="147">
        <f>9389.82673</f>
        <v>9389.8267300000007</v>
      </c>
      <c r="L62" s="111">
        <v>18209.36651</v>
      </c>
      <c r="M62" s="111">
        <f t="shared" si="35"/>
        <v>2048298.94</v>
      </c>
      <c r="N62" s="111">
        <v>690903.11</v>
      </c>
      <c r="O62" s="111">
        <v>549623.69999999995</v>
      </c>
      <c r="P62" s="111">
        <v>95477.440000000002</v>
      </c>
      <c r="Q62" s="111">
        <v>83868</v>
      </c>
      <c r="R62" s="111">
        <v>628426.68999999994</v>
      </c>
      <c r="S62" s="111">
        <f t="shared" si="36"/>
        <v>3899177.7800000003</v>
      </c>
      <c r="T62" s="111">
        <v>3536632.73</v>
      </c>
      <c r="U62" s="111">
        <v>317946.43</v>
      </c>
      <c r="V62" s="111">
        <v>43398.62</v>
      </c>
      <c r="W62" s="111">
        <v>1200</v>
      </c>
      <c r="X62" s="111"/>
      <c r="Y62" s="111">
        <f t="shared" si="37"/>
        <v>918205.12</v>
      </c>
      <c r="Z62" s="111">
        <v>717849.5</v>
      </c>
      <c r="AA62" s="111">
        <v>110234.79</v>
      </c>
      <c r="AB62" s="111">
        <v>26264.240000000002</v>
      </c>
      <c r="AC62" s="111">
        <v>63856.59</v>
      </c>
      <c r="AD62" s="111"/>
    </row>
    <row r="63" spans="1:30" x14ac:dyDescent="0.25">
      <c r="A63" s="169"/>
      <c r="B63" s="148" t="s">
        <v>886</v>
      </c>
      <c r="C63" s="111">
        <f t="shared" si="33"/>
        <v>9059953.1699999999</v>
      </c>
      <c r="D63" s="111">
        <f t="shared" si="38"/>
        <v>3075726.5874900003</v>
      </c>
      <c r="E63" s="111">
        <f t="shared" si="39"/>
        <v>108203.85748999999</v>
      </c>
      <c r="F63" s="111">
        <v>25176.423500000001</v>
      </c>
      <c r="G63" s="111">
        <v>14788.43672</v>
      </c>
      <c r="H63" s="111">
        <v>1029.37871</v>
      </c>
      <c r="I63" s="149">
        <f>SUM(J63:K63)</f>
        <v>39702.245540000004</v>
      </c>
      <c r="J63" s="111">
        <v>31959.173699999999</v>
      </c>
      <c r="K63" s="111">
        <f>7742.36933+0.70251</f>
        <v>7743.0718400000005</v>
      </c>
      <c r="L63" s="111">
        <v>27507.373019999999</v>
      </c>
      <c r="M63" s="111">
        <f t="shared" si="35"/>
        <v>2967522.7300000004</v>
      </c>
      <c r="N63" s="111">
        <v>855645.35</v>
      </c>
      <c r="O63" s="111">
        <v>754256.44</v>
      </c>
      <c r="P63" s="111">
        <v>124146.82</v>
      </c>
      <c r="Q63" s="111">
        <v>104415.86</v>
      </c>
      <c r="R63" s="111">
        <v>1129058.26</v>
      </c>
      <c r="S63" s="111">
        <f t="shared" si="36"/>
        <v>4925868.09</v>
      </c>
      <c r="T63" s="111">
        <v>4414902.6900000004</v>
      </c>
      <c r="U63" s="111">
        <v>448157.98</v>
      </c>
      <c r="V63" s="111">
        <v>61607.42</v>
      </c>
      <c r="W63" s="111">
        <v>1200</v>
      </c>
      <c r="X63" s="111"/>
      <c r="Y63" s="111">
        <f t="shared" si="37"/>
        <v>1166562.3500000001</v>
      </c>
      <c r="Z63" s="111">
        <v>897980.26</v>
      </c>
      <c r="AA63" s="111">
        <v>146480.64000000001</v>
      </c>
      <c r="AB63" s="111">
        <v>32134.86</v>
      </c>
      <c r="AC63" s="111">
        <v>89966.59</v>
      </c>
      <c r="AD63" s="111"/>
    </row>
    <row r="64" spans="1:30" x14ac:dyDescent="0.25">
      <c r="A64" s="169"/>
      <c r="B64" s="148" t="s">
        <v>887</v>
      </c>
      <c r="C64" s="111">
        <f t="shared" si="33"/>
        <v>10988887.73</v>
      </c>
      <c r="D64" s="111">
        <f>E64+M64</f>
        <v>3783027.2557799998</v>
      </c>
      <c r="E64" s="111">
        <f>F64+G64+H64+I64+L64</f>
        <v>106702.39577999998</v>
      </c>
      <c r="F64" s="111">
        <v>25102.682019999993</v>
      </c>
      <c r="G64" s="111">
        <v>10844.51352</v>
      </c>
      <c r="H64" s="111">
        <v>772.52707000000009</v>
      </c>
      <c r="I64" s="149">
        <f>SUM(J64:K64)</f>
        <v>39202.052119999978</v>
      </c>
      <c r="J64" s="111">
        <v>32126.547020000002</v>
      </c>
      <c r="K64" s="111">
        <v>7075.5050999999803</v>
      </c>
      <c r="L64" s="111">
        <v>30780.621050000002</v>
      </c>
      <c r="M64" s="111">
        <f t="shared" si="35"/>
        <v>3676324.86</v>
      </c>
      <c r="N64" s="111">
        <v>1035235.21</v>
      </c>
      <c r="O64" s="111">
        <v>829897.91</v>
      </c>
      <c r="P64" s="111">
        <v>142474.75</v>
      </c>
      <c r="Q64" s="111">
        <v>133765.85999999999</v>
      </c>
      <c r="R64" s="111">
        <v>1534951.13</v>
      </c>
      <c r="S64" s="111">
        <f t="shared" si="36"/>
        <v>5943000.7399999993</v>
      </c>
      <c r="T64" s="111">
        <v>5293193.8499999996</v>
      </c>
      <c r="U64" s="111">
        <v>569492.25</v>
      </c>
      <c r="V64" s="111">
        <v>70614.64</v>
      </c>
      <c r="W64" s="111">
        <v>1200</v>
      </c>
      <c r="X64" s="111">
        <v>8500</v>
      </c>
      <c r="Y64" s="111">
        <f t="shared" si="37"/>
        <v>1369562.1300000001</v>
      </c>
      <c r="Z64" s="111">
        <v>1080967.52</v>
      </c>
      <c r="AA64" s="111">
        <v>153984.75</v>
      </c>
      <c r="AB64" s="111">
        <v>32503.27</v>
      </c>
      <c r="AC64" s="111">
        <v>102106.59</v>
      </c>
      <c r="AD64" s="111"/>
    </row>
    <row r="65" spans="1:30" x14ac:dyDescent="0.25">
      <c r="A65" s="169"/>
      <c r="B65" s="148" t="s">
        <v>888</v>
      </c>
      <c r="C65" s="111">
        <f t="shared" si="33"/>
        <v>13456146.57</v>
      </c>
      <c r="D65" s="111">
        <f>E65+M65</f>
        <v>4727554.4573800005</v>
      </c>
      <c r="E65" s="111">
        <f>F65+G65+H65+I65+L65</f>
        <v>109225.46738000003</v>
      </c>
      <c r="F65" s="111">
        <v>24978.209360000001</v>
      </c>
      <c r="G65" s="111">
        <v>11062.969240000006</v>
      </c>
      <c r="H65" s="111">
        <v>935.6237799999999</v>
      </c>
      <c r="I65" s="149">
        <f>SUM(J65:K65)</f>
        <v>45737.674990000021</v>
      </c>
      <c r="J65" s="111">
        <v>36228.048600000002</v>
      </c>
      <c r="K65" s="111">
        <v>9509.6263900000195</v>
      </c>
      <c r="L65" s="111">
        <v>26510.990009999994</v>
      </c>
      <c r="M65" s="111">
        <f t="shared" si="35"/>
        <v>4618328.99</v>
      </c>
      <c r="N65" s="111">
        <v>1202718.53</v>
      </c>
      <c r="O65" s="111">
        <v>1042998.82</v>
      </c>
      <c r="P65" s="111">
        <v>159100</v>
      </c>
      <c r="Q65" s="111">
        <v>185587.86</v>
      </c>
      <c r="R65" s="111">
        <v>2027923.78</v>
      </c>
      <c r="S65" s="111">
        <f t="shared" si="36"/>
        <v>7195645.2800000003</v>
      </c>
      <c r="T65" s="111">
        <v>6330245.3499999996</v>
      </c>
      <c r="U65" s="111">
        <v>691170</v>
      </c>
      <c r="V65" s="111">
        <v>80214.44</v>
      </c>
      <c r="W65" s="111">
        <v>1200</v>
      </c>
      <c r="X65" s="111">
        <v>92815.49</v>
      </c>
      <c r="Y65" s="111">
        <f>SUM(Z65:AD65)</f>
        <v>1642172.3000000003</v>
      </c>
      <c r="Z65" s="111">
        <v>1243573.32</v>
      </c>
      <c r="AA65" s="111">
        <v>210344.88</v>
      </c>
      <c r="AB65" s="111">
        <v>39084.51</v>
      </c>
      <c r="AC65" s="111">
        <v>116941.59</v>
      </c>
      <c r="AD65" s="111">
        <v>32228</v>
      </c>
    </row>
    <row r="66" spans="1:30" x14ac:dyDescent="0.25">
      <c r="A66" s="169"/>
      <c r="B66" s="148" t="s">
        <v>889</v>
      </c>
      <c r="C66" s="111">
        <f t="shared" si="33"/>
        <v>15387278.230000002</v>
      </c>
      <c r="D66" s="111">
        <f>E66+M66</f>
        <v>5423694.3839000007</v>
      </c>
      <c r="E66" s="111">
        <f>F66+G66+H66+I66+L66</f>
        <v>106809.34389999999</v>
      </c>
      <c r="F66" s="111">
        <v>24661.182910000003</v>
      </c>
      <c r="G66" s="111">
        <v>11634.678899999999</v>
      </c>
      <c r="H66" s="111">
        <v>785.79655000000093</v>
      </c>
      <c r="I66" s="149">
        <f>SUM(J66:K66)</f>
        <v>36402.685249999995</v>
      </c>
      <c r="J66" s="111">
        <v>27800.572889999999</v>
      </c>
      <c r="K66" s="111">
        <v>8602.1123599999992</v>
      </c>
      <c r="L66" s="111">
        <v>33325.000289999996</v>
      </c>
      <c r="M66" s="111">
        <f t="shared" si="35"/>
        <v>5316885.040000001</v>
      </c>
      <c r="N66" s="111">
        <v>1371676.29</v>
      </c>
      <c r="O66" s="111">
        <v>1123156.5</v>
      </c>
      <c r="P66" s="111">
        <v>178152.22</v>
      </c>
      <c r="Q66" s="111">
        <v>257458.26</v>
      </c>
      <c r="R66" s="111">
        <v>2386441.77</v>
      </c>
      <c r="S66" s="111">
        <f t="shared" si="36"/>
        <v>8154682.04</v>
      </c>
      <c r="T66" s="111">
        <v>7219256.2800000003</v>
      </c>
      <c r="U66" s="111">
        <v>759242.8</v>
      </c>
      <c r="V66" s="111">
        <v>82167.47</v>
      </c>
      <c r="W66" s="111">
        <v>1200</v>
      </c>
      <c r="X66" s="111">
        <v>92815.49</v>
      </c>
      <c r="Y66" s="111">
        <f>SUM(Z66:AD66)</f>
        <v>1915711.1500000001</v>
      </c>
      <c r="Z66" s="111">
        <v>1437119.33</v>
      </c>
      <c r="AA66" s="111">
        <v>243424.45</v>
      </c>
      <c r="AB66" s="111">
        <v>39137.72</v>
      </c>
      <c r="AC66" s="111">
        <v>133206.59</v>
      </c>
      <c r="AD66" s="111">
        <v>62823.06</v>
      </c>
    </row>
    <row r="67" spans="1:30" x14ac:dyDescent="0.25">
      <c r="A67" s="169"/>
      <c r="B67" s="148" t="s">
        <v>890</v>
      </c>
      <c r="C67" s="111">
        <f t="shared" si="33"/>
        <v>17403576.080000002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>
        <f t="shared" si="35"/>
        <v>5982418.9799999995</v>
      </c>
      <c r="N67" s="111">
        <v>1540707.69</v>
      </c>
      <c r="O67" s="111">
        <v>1255799.21</v>
      </c>
      <c r="P67" s="111">
        <v>196969.98</v>
      </c>
      <c r="Q67" s="111">
        <v>282458.26</v>
      </c>
      <c r="R67" s="111">
        <v>2706483.84</v>
      </c>
      <c r="S67" s="111">
        <f t="shared" si="36"/>
        <v>9264589.5</v>
      </c>
      <c r="T67" s="111">
        <v>8097023.4900000002</v>
      </c>
      <c r="U67" s="111">
        <v>835712.16</v>
      </c>
      <c r="V67" s="111">
        <v>87838.36</v>
      </c>
      <c r="W67" s="111">
        <v>1200</v>
      </c>
      <c r="X67" s="111">
        <v>242815.49</v>
      </c>
      <c r="Y67" s="111">
        <f t="shared" ref="Y67:Y70" si="40">SUM(Z67:AD67)</f>
        <v>2156567.6</v>
      </c>
      <c r="Z67" s="111">
        <v>1615706.7</v>
      </c>
      <c r="AA67" s="111">
        <v>254775.17</v>
      </c>
      <c r="AB67" s="111">
        <v>43891.08</v>
      </c>
      <c r="AC67" s="111">
        <v>149371.59</v>
      </c>
      <c r="AD67" s="111">
        <v>92823.06</v>
      </c>
    </row>
    <row r="68" spans="1:30" x14ac:dyDescent="0.25">
      <c r="A68" s="170"/>
      <c r="B68" s="150" t="s">
        <v>891</v>
      </c>
      <c r="C68" s="111">
        <f t="shared" si="33"/>
        <v>20053468.790000003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>
        <f t="shared" si="35"/>
        <v>7172820.6399999997</v>
      </c>
      <c r="N68" s="111">
        <v>1714354.59</v>
      </c>
      <c r="O68" s="111">
        <v>1406452.93</v>
      </c>
      <c r="P68" s="111">
        <v>218123.69</v>
      </c>
      <c r="Q68" s="111">
        <v>319356.26</v>
      </c>
      <c r="R68" s="111">
        <v>3514533.17</v>
      </c>
      <c r="S68" s="111">
        <f t="shared" si="36"/>
        <v>10375244.300000001</v>
      </c>
      <c r="T68" s="111">
        <v>8982477.9199999999</v>
      </c>
      <c r="U68" s="111">
        <v>1048110.89</v>
      </c>
      <c r="V68" s="111">
        <v>100640</v>
      </c>
      <c r="W68" s="111">
        <v>1200</v>
      </c>
      <c r="X68" s="111">
        <v>242815.49</v>
      </c>
      <c r="Y68" s="111">
        <f t="shared" si="40"/>
        <v>2505403.85</v>
      </c>
      <c r="Z68" s="111">
        <v>1792227.32</v>
      </c>
      <c r="AA68" s="111">
        <v>302410.5</v>
      </c>
      <c r="AB68" s="111">
        <v>46976.38</v>
      </c>
      <c r="AC68" s="111">
        <v>166966.59</v>
      </c>
      <c r="AD68" s="111">
        <v>196823.06</v>
      </c>
    </row>
    <row r="69" spans="1:30" x14ac:dyDescent="0.25">
      <c r="A69" s="170"/>
      <c r="B69" s="150" t="s">
        <v>892</v>
      </c>
      <c r="C69" s="111">
        <f t="shared" si="33"/>
        <v>22732050.420000002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>
        <f t="shared" si="35"/>
        <v>8495900.9600000009</v>
      </c>
      <c r="N69" s="111">
        <v>1891479.33</v>
      </c>
      <c r="O69" s="111">
        <v>1539891.6</v>
      </c>
      <c r="P69" s="111">
        <v>245848.04</v>
      </c>
      <c r="Q69" s="111">
        <v>400557.26</v>
      </c>
      <c r="R69" s="111">
        <v>4418124.7300000004</v>
      </c>
      <c r="S69" s="111">
        <f t="shared" ref="S69:S70" si="41">SUM(T69:X69)</f>
        <v>11479510.960000001</v>
      </c>
      <c r="T69" s="111">
        <v>9865718.9700000007</v>
      </c>
      <c r="U69" s="111">
        <v>1248530.3899999999</v>
      </c>
      <c r="V69" s="111">
        <v>121246.11</v>
      </c>
      <c r="W69" s="111">
        <v>1200</v>
      </c>
      <c r="X69" s="111">
        <v>242815.49</v>
      </c>
      <c r="Y69" s="111">
        <f t="shared" si="40"/>
        <v>2756638.5000000005</v>
      </c>
      <c r="Z69" s="111">
        <v>1969417.1</v>
      </c>
      <c r="AA69" s="111">
        <v>357059.51</v>
      </c>
      <c r="AB69" s="111">
        <v>51427.24</v>
      </c>
      <c r="AC69" s="111">
        <v>181911.59</v>
      </c>
      <c r="AD69" s="111">
        <v>196823.06</v>
      </c>
    </row>
    <row r="70" spans="1:30" x14ac:dyDescent="0.25">
      <c r="A70" s="170"/>
      <c r="B70" s="150" t="s">
        <v>893</v>
      </c>
      <c r="C70" s="111">
        <f t="shared" si="33"/>
        <v>25549636.149999999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>
        <f t="shared" si="35"/>
        <v>9541651.9199999999</v>
      </c>
      <c r="N70" s="111">
        <v>2064700.96</v>
      </c>
      <c r="O70" s="111">
        <v>1746562.03</v>
      </c>
      <c r="P70" s="111">
        <v>308565.44</v>
      </c>
      <c r="Q70" s="111">
        <v>517867.54</v>
      </c>
      <c r="R70" s="111">
        <v>4903955.95</v>
      </c>
      <c r="S70" s="111">
        <f t="shared" si="41"/>
        <v>12922441.779999999</v>
      </c>
      <c r="T70" s="111">
        <v>10747797.699999999</v>
      </c>
      <c r="U70" s="111">
        <v>1567026.65</v>
      </c>
      <c r="V70" s="111">
        <v>146642.94</v>
      </c>
      <c r="W70" s="111">
        <v>59375</v>
      </c>
      <c r="X70" s="111">
        <v>401599.49</v>
      </c>
      <c r="Y70" s="111">
        <f t="shared" si="40"/>
        <v>3085542.45</v>
      </c>
      <c r="Z70" s="111">
        <v>2146056.9900000002</v>
      </c>
      <c r="AA70" s="111">
        <v>409248.27</v>
      </c>
      <c r="AB70" s="111">
        <v>60017.13</v>
      </c>
      <c r="AC70" s="111">
        <v>198307</v>
      </c>
      <c r="AD70" s="111">
        <v>271913.06</v>
      </c>
    </row>
    <row r="71" spans="1:30" x14ac:dyDescent="0.25">
      <c r="A71" s="171"/>
      <c r="B71" s="151"/>
      <c r="C71" s="152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:30" x14ac:dyDescent="0.25">
      <c r="A72" s="169">
        <v>2020</v>
      </c>
      <c r="B72" s="148" t="s">
        <v>882</v>
      </c>
      <c r="C72" s="111">
        <f t="shared" ref="C72:C83" si="42">M72+S72+Y72</f>
        <v>1332447.48</v>
      </c>
      <c r="D72" s="111">
        <f>E72+M72</f>
        <v>294436.68920999998</v>
      </c>
      <c r="E72" s="111">
        <f>F72+G72+H72+I72+L72</f>
        <v>57713.659209999998</v>
      </c>
      <c r="F72" s="111">
        <v>24846.235489999999</v>
      </c>
      <c r="G72" s="111">
        <v>1301.9379300000001</v>
      </c>
      <c r="H72" s="111">
        <v>469.39997</v>
      </c>
      <c r="I72" s="149">
        <f t="shared" ref="I72:I75" si="43">SUM(J72:K72)</f>
        <v>30409.931329999999</v>
      </c>
      <c r="J72" s="111">
        <v>27498.698</v>
      </c>
      <c r="K72" s="147">
        <v>2911.23333</v>
      </c>
      <c r="L72" s="111">
        <v>686.15449000000001</v>
      </c>
      <c r="M72" s="111">
        <f t="shared" ref="M72:M83" si="44">SUM(N72:R72)</f>
        <v>236723.03</v>
      </c>
      <c r="N72" s="147">
        <v>171701.42</v>
      </c>
      <c r="O72" s="111">
        <v>37953.24</v>
      </c>
      <c r="P72" s="111">
        <v>17488.37</v>
      </c>
      <c r="Q72" s="111">
        <v>9580</v>
      </c>
      <c r="R72" s="111"/>
      <c r="S72" s="111">
        <f t="shared" ref="S72:S83" si="45">SUM(T72:X72)</f>
        <v>935193.63</v>
      </c>
      <c r="T72" s="111">
        <v>871159.3</v>
      </c>
      <c r="U72" s="111">
        <v>59033.89</v>
      </c>
      <c r="V72" s="111">
        <v>5000.4399999999996</v>
      </c>
      <c r="W72" s="111"/>
      <c r="X72" s="111"/>
      <c r="Y72" s="111">
        <f t="shared" ref="Y72:Y77" si="46">SUM(Z72:AD72)</f>
        <v>160530.82</v>
      </c>
      <c r="Z72" s="111">
        <v>159988.76</v>
      </c>
      <c r="AA72" s="111">
        <v>42.06</v>
      </c>
      <c r="AB72" s="111"/>
      <c r="AC72" s="111">
        <v>500</v>
      </c>
      <c r="AD72" s="111"/>
    </row>
    <row r="73" spans="1:30" x14ac:dyDescent="0.25">
      <c r="A73" s="169"/>
      <c r="B73" s="148" t="s">
        <v>883</v>
      </c>
      <c r="C73" s="111">
        <f t="shared" si="42"/>
        <v>3132720.9499999997</v>
      </c>
      <c r="D73" s="111">
        <f t="shared" ref="D73:D76" si="47">E73+M73</f>
        <v>840269.67056</v>
      </c>
      <c r="E73" s="111">
        <f t="shared" ref="E73:E76" si="48">F73+G73+H73+I73+L73</f>
        <v>87018.600559999992</v>
      </c>
      <c r="F73" s="111">
        <v>25348.27275</v>
      </c>
      <c r="G73" s="111">
        <v>12435.78448</v>
      </c>
      <c r="H73" s="111">
        <v>2584.5733500000001</v>
      </c>
      <c r="I73" s="149">
        <f t="shared" si="43"/>
        <v>35523.365980000002</v>
      </c>
      <c r="J73" s="111">
        <v>29987.650020000001</v>
      </c>
      <c r="K73" s="147">
        <v>5535.7159600000005</v>
      </c>
      <c r="L73" s="111">
        <v>11126.603999999999</v>
      </c>
      <c r="M73" s="111">
        <f t="shared" si="44"/>
        <v>753251.07</v>
      </c>
      <c r="N73" s="111">
        <v>342951.26</v>
      </c>
      <c r="O73" s="111">
        <v>157166.93</v>
      </c>
      <c r="P73" s="111">
        <v>44984.66</v>
      </c>
      <c r="Q73" s="111">
        <v>29449</v>
      </c>
      <c r="R73" s="111">
        <v>178699.22</v>
      </c>
      <c r="S73" s="111">
        <f t="shared" si="45"/>
        <v>1950291.25</v>
      </c>
      <c r="T73" s="111">
        <v>1774841.66</v>
      </c>
      <c r="U73" s="111">
        <v>155708.73000000001</v>
      </c>
      <c r="V73" s="111">
        <v>16340.86</v>
      </c>
      <c r="W73" s="111">
        <v>3400</v>
      </c>
      <c r="X73" s="111"/>
      <c r="Y73" s="111">
        <f t="shared" si="46"/>
        <v>429178.63</v>
      </c>
      <c r="Z73" s="111">
        <v>352295.08</v>
      </c>
      <c r="AA73" s="111">
        <v>52299.7</v>
      </c>
      <c r="AB73" s="111">
        <v>11971.85</v>
      </c>
      <c r="AC73" s="111">
        <v>5224</v>
      </c>
      <c r="AD73" s="111">
        <v>7388</v>
      </c>
    </row>
    <row r="74" spans="1:30" x14ac:dyDescent="0.25">
      <c r="A74" s="169"/>
      <c r="B74" s="148" t="s">
        <v>884</v>
      </c>
      <c r="C74" s="111">
        <f t="shared" si="42"/>
        <v>5152941.12</v>
      </c>
      <c r="D74" s="111">
        <f t="shared" si="47"/>
        <v>1598730.0410200001</v>
      </c>
      <c r="E74" s="111">
        <f t="shared" si="48"/>
        <v>110996.73102000001</v>
      </c>
      <c r="F74" s="111">
        <v>24671.084579999999</v>
      </c>
      <c r="G74" s="111">
        <f>13602.18788+3.63797880709171E-12</f>
        <v>13602.187880000003</v>
      </c>
      <c r="H74" s="111">
        <v>1470.13113</v>
      </c>
      <c r="I74" s="149">
        <f t="shared" si="43"/>
        <v>41293.796000000002</v>
      </c>
      <c r="J74" s="111">
        <v>31926.155299999999</v>
      </c>
      <c r="K74" s="147">
        <v>9367.6406999999999</v>
      </c>
      <c r="L74" s="111">
        <v>29959.531429999999</v>
      </c>
      <c r="M74" s="111">
        <f t="shared" si="44"/>
        <v>1487733.31</v>
      </c>
      <c r="N74" s="111">
        <v>553216.89</v>
      </c>
      <c r="O74" s="111">
        <v>259776.89</v>
      </c>
      <c r="P74" s="111">
        <v>69069.960000000006</v>
      </c>
      <c r="Q74" s="111">
        <v>71833.38</v>
      </c>
      <c r="R74" s="111">
        <v>533836.18999999994</v>
      </c>
      <c r="S74" s="111">
        <f t="shared" si="45"/>
        <v>2986602.85</v>
      </c>
      <c r="T74" s="111">
        <v>2671010.91</v>
      </c>
      <c r="U74" s="111">
        <v>280941.06</v>
      </c>
      <c r="V74" s="111">
        <v>24340.38</v>
      </c>
      <c r="W74" s="111">
        <v>4000</v>
      </c>
      <c r="X74" s="111">
        <v>6310.5</v>
      </c>
      <c r="Y74" s="111">
        <f t="shared" si="46"/>
        <v>678604.96000000008</v>
      </c>
      <c r="Z74" s="111">
        <v>528597.89</v>
      </c>
      <c r="AA74" s="111">
        <v>87781.15</v>
      </c>
      <c r="AB74" s="111">
        <v>17383.919999999998</v>
      </c>
      <c r="AC74" s="111">
        <v>16254</v>
      </c>
      <c r="AD74" s="111">
        <v>28588</v>
      </c>
    </row>
    <row r="75" spans="1:30" x14ac:dyDescent="0.25">
      <c r="A75" s="169"/>
      <c r="B75" s="148" t="s">
        <v>885</v>
      </c>
      <c r="C75" s="111">
        <f t="shared" si="42"/>
        <v>7514739.9400000013</v>
      </c>
      <c r="D75" s="111">
        <f t="shared" si="47"/>
        <v>2518214.98502</v>
      </c>
      <c r="E75" s="111">
        <f t="shared" si="48"/>
        <v>99928.195020000014</v>
      </c>
      <c r="F75" s="111">
        <v>25058.463449999999</v>
      </c>
      <c r="G75" s="111">
        <v>13938.50973</v>
      </c>
      <c r="H75" s="111">
        <v>1722.8931499999999</v>
      </c>
      <c r="I75" s="149">
        <f t="shared" si="43"/>
        <v>40998.962180000002</v>
      </c>
      <c r="J75" s="111">
        <v>31609.135450000002</v>
      </c>
      <c r="K75" s="147">
        <f>9389.82673</f>
        <v>9389.8267300000007</v>
      </c>
      <c r="L75" s="111">
        <v>18209.36651</v>
      </c>
      <c r="M75" s="111">
        <f t="shared" si="44"/>
        <v>2418286.79</v>
      </c>
      <c r="N75" s="111">
        <v>735926.15</v>
      </c>
      <c r="O75" s="111">
        <v>426135.13</v>
      </c>
      <c r="P75" s="111">
        <v>100712.42</v>
      </c>
      <c r="Q75" s="111">
        <v>85733.38</v>
      </c>
      <c r="R75" s="159">
        <v>1069779.71</v>
      </c>
      <c r="S75" s="111">
        <f t="shared" si="45"/>
        <v>4069719.0000000005</v>
      </c>
      <c r="T75" s="111">
        <v>3573137.66</v>
      </c>
      <c r="U75" s="111">
        <v>405521.2</v>
      </c>
      <c r="V75" s="111">
        <v>37327.69</v>
      </c>
      <c r="W75" s="111">
        <v>4000</v>
      </c>
      <c r="X75" s="111">
        <v>49732.45</v>
      </c>
      <c r="Y75" s="111">
        <f t="shared" si="46"/>
        <v>1026734.15</v>
      </c>
      <c r="Z75" s="111">
        <v>791216.84</v>
      </c>
      <c r="AA75" s="111">
        <v>121996.69</v>
      </c>
      <c r="AB75" s="111">
        <v>22803.17</v>
      </c>
      <c r="AC75" s="111">
        <v>42129.45</v>
      </c>
      <c r="AD75" s="111">
        <v>48588</v>
      </c>
    </row>
    <row r="76" spans="1:30" x14ac:dyDescent="0.25">
      <c r="A76" s="169"/>
      <c r="B76" s="148" t="s">
        <v>886</v>
      </c>
      <c r="C76" s="111">
        <f t="shared" si="42"/>
        <v>9806882.6899999995</v>
      </c>
      <c r="D76" s="111">
        <f t="shared" si="47"/>
        <v>3412000.8774899999</v>
      </c>
      <c r="E76" s="111">
        <f t="shared" si="48"/>
        <v>108203.85748999999</v>
      </c>
      <c r="F76" s="111">
        <v>25176.423500000001</v>
      </c>
      <c r="G76" s="111">
        <v>14788.43672</v>
      </c>
      <c r="H76" s="111">
        <v>1029.37871</v>
      </c>
      <c r="I76" s="149">
        <f>SUM(J76:K76)</f>
        <v>39702.245540000004</v>
      </c>
      <c r="J76" s="111">
        <v>31959.173699999999</v>
      </c>
      <c r="K76" s="111">
        <f>7742.36933+0.70251</f>
        <v>7743.0718400000005</v>
      </c>
      <c r="L76" s="111">
        <v>27507.373019999999</v>
      </c>
      <c r="M76" s="111">
        <f t="shared" si="44"/>
        <v>3303797.02</v>
      </c>
      <c r="N76" s="111">
        <v>914981.36</v>
      </c>
      <c r="O76" s="111">
        <v>615095.54</v>
      </c>
      <c r="P76" s="111">
        <v>121066.93</v>
      </c>
      <c r="Q76" s="111">
        <v>112793.38</v>
      </c>
      <c r="R76" s="111">
        <v>1539859.81</v>
      </c>
      <c r="S76" s="111">
        <f t="shared" si="45"/>
        <v>5060497.4000000004</v>
      </c>
      <c r="T76" s="111">
        <v>4470794.0999999996</v>
      </c>
      <c r="U76" s="111">
        <v>491667.61</v>
      </c>
      <c r="V76" s="111">
        <v>44303.24</v>
      </c>
      <c r="W76" s="111">
        <v>4000</v>
      </c>
      <c r="X76" s="111">
        <v>49732.45</v>
      </c>
      <c r="Y76" s="111">
        <f t="shared" si="46"/>
        <v>1442588.27</v>
      </c>
      <c r="Z76" s="111">
        <v>1059595.72</v>
      </c>
      <c r="AA76" s="111">
        <v>188701.86</v>
      </c>
      <c r="AB76" s="111">
        <v>26775.29</v>
      </c>
      <c r="AC76" s="111">
        <v>118927.4</v>
      </c>
      <c r="AD76" s="111">
        <v>48588</v>
      </c>
    </row>
    <row r="77" spans="1:30" x14ac:dyDescent="0.25">
      <c r="A77" s="169"/>
      <c r="B77" s="148" t="s">
        <v>887</v>
      </c>
      <c r="C77" s="111">
        <f t="shared" si="42"/>
        <v>11590252.440000001</v>
      </c>
      <c r="D77" s="111">
        <f>E77+M77</f>
        <v>3909706.2957800003</v>
      </c>
      <c r="E77" s="111">
        <f>F77+G77+H77+I77+L77</f>
        <v>106702.39577999998</v>
      </c>
      <c r="F77" s="111">
        <v>25102.682019999993</v>
      </c>
      <c r="G77" s="111">
        <v>10844.51352</v>
      </c>
      <c r="H77" s="111">
        <v>772.52707000000009</v>
      </c>
      <c r="I77" s="149">
        <f>SUM(J77:K77)</f>
        <v>39202.052119999978</v>
      </c>
      <c r="J77" s="111">
        <v>32126.547020000002</v>
      </c>
      <c r="K77" s="111">
        <v>7075.5050999999803</v>
      </c>
      <c r="L77" s="111">
        <v>30780.621050000002</v>
      </c>
      <c r="M77" s="111">
        <f t="shared" si="44"/>
        <v>3803003.9000000004</v>
      </c>
      <c r="N77" s="111">
        <v>1085974.79</v>
      </c>
      <c r="O77" s="111">
        <v>710993.91</v>
      </c>
      <c r="P77" s="111">
        <v>128969.31</v>
      </c>
      <c r="Q77" s="111">
        <v>145428.18</v>
      </c>
      <c r="R77" s="111">
        <v>1731637.71</v>
      </c>
      <c r="S77" s="111">
        <f t="shared" si="45"/>
        <v>6076117.5000000009</v>
      </c>
      <c r="T77" s="111">
        <v>5450610.9199999999</v>
      </c>
      <c r="U77" s="111">
        <v>523386.19</v>
      </c>
      <c r="V77" s="111">
        <v>48387.94</v>
      </c>
      <c r="W77" s="111">
        <v>4000</v>
      </c>
      <c r="X77" s="111">
        <v>49732.45</v>
      </c>
      <c r="Y77" s="111">
        <f t="shared" si="46"/>
        <v>1711131.04</v>
      </c>
      <c r="Z77" s="111">
        <v>1245119.25</v>
      </c>
      <c r="AA77" s="111">
        <v>231492.58</v>
      </c>
      <c r="AB77" s="111">
        <v>29871.69</v>
      </c>
      <c r="AC77" s="111">
        <v>156059.51999999999</v>
      </c>
      <c r="AD77" s="111">
        <v>48588</v>
      </c>
    </row>
    <row r="78" spans="1:30" x14ac:dyDescent="0.25">
      <c r="A78" s="169"/>
      <c r="B78" s="148" t="s">
        <v>888</v>
      </c>
      <c r="C78" s="111">
        <f t="shared" si="42"/>
        <v>13690565.060000001</v>
      </c>
      <c r="D78" s="111">
        <f>E78+M78</f>
        <v>4750792.1573799998</v>
      </c>
      <c r="E78" s="111">
        <f>F78+G78+H78+I78+L78</f>
        <v>109225.46738000003</v>
      </c>
      <c r="F78" s="111">
        <v>24978.209360000001</v>
      </c>
      <c r="G78" s="111">
        <v>11062.969240000006</v>
      </c>
      <c r="H78" s="111">
        <v>935.6237799999999</v>
      </c>
      <c r="I78" s="149">
        <f>SUM(J78:K78)</f>
        <v>45737.674990000021</v>
      </c>
      <c r="J78" s="111">
        <v>36228.048600000002</v>
      </c>
      <c r="K78" s="111">
        <v>9509.6263900000195</v>
      </c>
      <c r="L78" s="111">
        <v>26510.990009999994</v>
      </c>
      <c r="M78" s="111">
        <f t="shared" si="44"/>
        <v>4641566.6899999995</v>
      </c>
      <c r="N78" s="111">
        <v>1268655.3700000001</v>
      </c>
      <c r="O78" s="111">
        <v>934474.11</v>
      </c>
      <c r="P78" s="111">
        <v>153943.49</v>
      </c>
      <c r="Q78" s="111">
        <v>301327.40000000002</v>
      </c>
      <c r="R78" s="111">
        <v>1983166.32</v>
      </c>
      <c r="S78" s="111">
        <f t="shared" si="45"/>
        <v>7083145.6100000003</v>
      </c>
      <c r="T78" s="111">
        <v>6324940.1600000001</v>
      </c>
      <c r="U78" s="111">
        <v>650141.92000000004</v>
      </c>
      <c r="V78" s="111">
        <v>51531.08</v>
      </c>
      <c r="W78" s="111">
        <v>4000</v>
      </c>
      <c r="X78" s="111">
        <v>52532.45</v>
      </c>
      <c r="Y78" s="111">
        <f>SUM(Z78:AD78)</f>
        <v>1965852.7600000002</v>
      </c>
      <c r="Z78" s="111">
        <v>1429326.03</v>
      </c>
      <c r="AA78" s="111">
        <v>283588.13</v>
      </c>
      <c r="AB78" s="111">
        <v>31075.58</v>
      </c>
      <c r="AC78" s="111">
        <v>173275.02</v>
      </c>
      <c r="AD78" s="111">
        <v>48588</v>
      </c>
    </row>
    <row r="79" spans="1:30" x14ac:dyDescent="0.25">
      <c r="A79" s="169"/>
      <c r="B79" s="148" t="s">
        <v>889</v>
      </c>
      <c r="C79" s="111">
        <f t="shared" si="42"/>
        <v>16061055.949999999</v>
      </c>
      <c r="D79" s="111">
        <f>E79+M79</f>
        <v>5794086.2238999996</v>
      </c>
      <c r="E79" s="111">
        <f>F79+G79+H79+I79+L79</f>
        <v>106809.34389999999</v>
      </c>
      <c r="F79" s="111">
        <v>24661.182910000003</v>
      </c>
      <c r="G79" s="111">
        <v>11634.678899999999</v>
      </c>
      <c r="H79" s="111">
        <v>785.79655000000093</v>
      </c>
      <c r="I79" s="149">
        <f>SUM(J79:K79)</f>
        <v>36402.685249999995</v>
      </c>
      <c r="J79" s="111">
        <v>27800.572889999999</v>
      </c>
      <c r="K79" s="111">
        <v>8602.1123599999992</v>
      </c>
      <c r="L79" s="111">
        <v>33325.000289999996</v>
      </c>
      <c r="M79" s="111">
        <f t="shared" si="44"/>
        <v>5687276.8799999999</v>
      </c>
      <c r="N79" s="111">
        <v>1445844.44</v>
      </c>
      <c r="O79" s="111">
        <v>1032904.17</v>
      </c>
      <c r="P79" s="111">
        <v>170488.27</v>
      </c>
      <c r="Q79" s="111">
        <v>319827.40000000002</v>
      </c>
      <c r="R79" s="111">
        <v>2718212.6</v>
      </c>
      <c r="S79" s="111">
        <f t="shared" si="45"/>
        <v>8040786.7699999996</v>
      </c>
      <c r="T79" s="111">
        <v>7207408.2699999996</v>
      </c>
      <c r="U79" s="111">
        <v>718401.44</v>
      </c>
      <c r="V79" s="111">
        <v>58444.61</v>
      </c>
      <c r="W79" s="111">
        <v>4000</v>
      </c>
      <c r="X79" s="111">
        <v>52532.45</v>
      </c>
      <c r="Y79" s="111">
        <f>SUM(Z79:AD79)</f>
        <v>2332992.2999999998</v>
      </c>
      <c r="Z79" s="111">
        <v>1758941.58</v>
      </c>
      <c r="AA79" s="111">
        <v>297161</v>
      </c>
      <c r="AB79" s="111">
        <v>33806.699999999997</v>
      </c>
      <c r="AC79" s="111">
        <v>194495.02</v>
      </c>
      <c r="AD79" s="111">
        <v>48588</v>
      </c>
    </row>
    <row r="80" spans="1:30" x14ac:dyDescent="0.25">
      <c r="A80" s="169"/>
      <c r="B80" s="148" t="s">
        <v>890</v>
      </c>
      <c r="C80" s="111">
        <f t="shared" si="42"/>
        <v>18863955.32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>
        <f t="shared" si="44"/>
        <v>7012739.7200000007</v>
      </c>
      <c r="N80" s="111">
        <v>1622636.43</v>
      </c>
      <c r="O80" s="111">
        <v>1330281.3</v>
      </c>
      <c r="P80" s="111">
        <v>191076.22</v>
      </c>
      <c r="Q80" s="111">
        <v>371010.28</v>
      </c>
      <c r="R80" s="111">
        <v>3497735.49</v>
      </c>
      <c r="S80" s="111">
        <f t="shared" si="45"/>
        <v>9110326.0899999999</v>
      </c>
      <c r="T80" s="111">
        <v>8082693.5999999996</v>
      </c>
      <c r="U80" s="111">
        <v>883686.15</v>
      </c>
      <c r="V80" s="111">
        <v>71697.509999999995</v>
      </c>
      <c r="W80" s="111">
        <v>4000</v>
      </c>
      <c r="X80" s="111">
        <v>68248.83</v>
      </c>
      <c r="Y80" s="111">
        <f t="shared" ref="Y80:Y83" si="49">SUM(Z80:AD80)</f>
        <v>2740889.5100000002</v>
      </c>
      <c r="Z80" s="111">
        <v>1941079.96</v>
      </c>
      <c r="AA80" s="111">
        <v>344333.99</v>
      </c>
      <c r="AB80" s="111">
        <v>37455.64</v>
      </c>
      <c r="AC80" s="111">
        <v>208148.02</v>
      </c>
      <c r="AD80" s="111">
        <v>209871.9</v>
      </c>
    </row>
    <row r="81" spans="1:30" x14ac:dyDescent="0.25">
      <c r="A81" s="170"/>
      <c r="B81" s="150" t="s">
        <v>891</v>
      </c>
      <c r="C81" s="111">
        <f t="shared" si="42"/>
        <v>21108098.739999998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>
        <f t="shared" si="44"/>
        <v>7952936.9399999995</v>
      </c>
      <c r="N81" s="111">
        <v>1807755.4</v>
      </c>
      <c r="O81" s="111">
        <v>1487179.17</v>
      </c>
      <c r="P81" s="111">
        <v>212343.37</v>
      </c>
      <c r="Q81" s="111">
        <v>395810.28</v>
      </c>
      <c r="R81" s="111">
        <v>4049848.72</v>
      </c>
      <c r="S81" s="111">
        <f t="shared" si="45"/>
        <v>10148920.32</v>
      </c>
      <c r="T81" s="111">
        <v>8985883.3499999996</v>
      </c>
      <c r="U81" s="111">
        <v>999115.08</v>
      </c>
      <c r="V81" s="111">
        <v>76442.009999999995</v>
      </c>
      <c r="W81" s="111">
        <v>4000</v>
      </c>
      <c r="X81" s="111">
        <v>83479.88</v>
      </c>
      <c r="Y81" s="111">
        <f t="shared" si="49"/>
        <v>3006241.48</v>
      </c>
      <c r="Z81" s="111">
        <v>2119786.7599999998</v>
      </c>
      <c r="AA81" s="111">
        <v>410347.69</v>
      </c>
      <c r="AB81" s="111">
        <v>40628.99</v>
      </c>
      <c r="AC81" s="111">
        <v>225606.14</v>
      </c>
      <c r="AD81" s="111">
        <v>209871.9</v>
      </c>
    </row>
    <row r="82" spans="1:30" x14ac:dyDescent="0.25">
      <c r="A82" s="170"/>
      <c r="B82" s="150" t="s">
        <v>892</v>
      </c>
      <c r="C82" s="111">
        <f t="shared" si="42"/>
        <v>23956860.030000001</v>
      </c>
      <c r="D82" s="111"/>
      <c r="E82" s="111"/>
      <c r="F82" s="111"/>
      <c r="G82" s="111"/>
      <c r="H82" s="111"/>
      <c r="I82" s="111"/>
      <c r="J82" s="111"/>
      <c r="K82" s="111"/>
      <c r="L82" s="111"/>
      <c r="M82" s="111">
        <f t="shared" si="44"/>
        <v>9010157.8200000003</v>
      </c>
      <c r="N82" s="111">
        <v>2031802.66</v>
      </c>
      <c r="O82" s="111">
        <v>1596055.75</v>
      </c>
      <c r="P82" s="111">
        <v>244118.26</v>
      </c>
      <c r="Q82" s="111">
        <v>525547.46</v>
      </c>
      <c r="R82" s="111">
        <v>4612633.6900000004</v>
      </c>
      <c r="S82" s="111">
        <f t="shared" si="45"/>
        <v>11518514.859999999</v>
      </c>
      <c r="T82" s="111">
        <v>9878802.3699999992</v>
      </c>
      <c r="U82" s="111">
        <v>1402853.22</v>
      </c>
      <c r="V82" s="111">
        <v>93179.67</v>
      </c>
      <c r="W82" s="111">
        <v>4000</v>
      </c>
      <c r="X82" s="111">
        <v>139679.6</v>
      </c>
      <c r="Y82" s="111">
        <f t="shared" si="49"/>
        <v>3428187.3499999996</v>
      </c>
      <c r="Z82" s="111">
        <v>2404708.42</v>
      </c>
      <c r="AA82" s="111">
        <v>514709.19</v>
      </c>
      <c r="AB82" s="111">
        <v>44730.8</v>
      </c>
      <c r="AC82" s="111">
        <v>247076.14</v>
      </c>
      <c r="AD82" s="111">
        <v>216962.8</v>
      </c>
    </row>
    <row r="83" spans="1:30" x14ac:dyDescent="0.25">
      <c r="A83" s="170"/>
      <c r="B83" s="150" t="s">
        <v>893</v>
      </c>
      <c r="C83" s="111">
        <f t="shared" si="42"/>
        <v>27361356.809999999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>
        <f t="shared" si="44"/>
        <v>10269160.489999998</v>
      </c>
      <c r="N83" s="111">
        <v>2217953.61</v>
      </c>
      <c r="O83" s="111">
        <v>1755051.06</v>
      </c>
      <c r="P83" s="111">
        <v>277537.46000000002</v>
      </c>
      <c r="Q83" s="111">
        <v>801383.85</v>
      </c>
      <c r="R83" s="111">
        <v>5217234.51</v>
      </c>
      <c r="S83" s="111">
        <f t="shared" si="45"/>
        <v>12939493.640000001</v>
      </c>
      <c r="T83" s="111">
        <v>10774298.98</v>
      </c>
      <c r="U83" s="111">
        <v>1721098.16</v>
      </c>
      <c r="V83" s="111">
        <v>126316.35</v>
      </c>
      <c r="W83" s="111">
        <v>80000</v>
      </c>
      <c r="X83" s="111">
        <v>237780.15</v>
      </c>
      <c r="Y83" s="111">
        <f t="shared" si="49"/>
        <v>4152702.68</v>
      </c>
      <c r="Z83" s="111">
        <v>2823903.81</v>
      </c>
      <c r="AA83" s="111">
        <v>713595.23</v>
      </c>
      <c r="AB83" s="111">
        <v>52553.71</v>
      </c>
      <c r="AC83" s="111">
        <v>277775.53000000003</v>
      </c>
      <c r="AD83" s="111">
        <v>284874.40000000002</v>
      </c>
    </row>
    <row r="84" spans="1:30" x14ac:dyDescent="0.25">
      <c r="A84" s="171"/>
      <c r="B84" s="151"/>
      <c r="C84" s="152"/>
      <c r="D84" s="152"/>
      <c r="E84" s="152"/>
      <c r="F84" s="152"/>
      <c r="G84" s="152"/>
      <c r="H84" s="152"/>
      <c r="I84" s="152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</row>
    <row r="85" spans="1:30" x14ac:dyDescent="0.25">
      <c r="B85" s="154"/>
      <c r="C85" s="83"/>
      <c r="D85" s="83"/>
      <c r="E85" s="83"/>
      <c r="F85" s="84"/>
      <c r="G85" s="84"/>
      <c r="H85" s="84"/>
      <c r="I85" s="84"/>
      <c r="J85" s="84"/>
      <c r="K85" s="84"/>
      <c r="L85" s="84"/>
      <c r="M85" s="84"/>
      <c r="N85" s="83"/>
      <c r="O85" s="83"/>
      <c r="P85" s="83"/>
      <c r="Q85" s="83"/>
      <c r="R85" s="83"/>
      <c r="S85" s="83"/>
      <c r="T85" s="83"/>
    </row>
    <row r="86" spans="1:30" x14ac:dyDescent="0.25">
      <c r="B86" s="160" t="s">
        <v>882</v>
      </c>
      <c r="C86" s="161">
        <f>M86+S86+Y86</f>
        <v>1302120.92</v>
      </c>
      <c r="D86" s="161"/>
      <c r="E86" s="161"/>
      <c r="F86" s="162"/>
      <c r="G86" s="162"/>
      <c r="H86" s="162"/>
      <c r="I86" s="162"/>
      <c r="J86" s="162"/>
      <c r="K86" s="162"/>
      <c r="L86" s="162"/>
      <c r="M86" s="162">
        <f>N86+O86+P86+Q86+R86</f>
        <v>178936.29</v>
      </c>
      <c r="N86" s="161">
        <v>178936.29</v>
      </c>
      <c r="O86" s="161"/>
      <c r="P86" s="161"/>
      <c r="Q86" s="161"/>
      <c r="R86" s="161"/>
      <c r="S86" s="161">
        <f>T86+U86+V86+W86+X86</f>
        <v>894579.12</v>
      </c>
      <c r="T86" s="161">
        <v>894579.12</v>
      </c>
      <c r="U86" s="163"/>
      <c r="V86" s="163"/>
      <c r="W86" s="163"/>
      <c r="X86" s="163"/>
      <c r="Y86" s="163">
        <f>Z86+AA86+AB86+AC86+AD86</f>
        <v>228605.51</v>
      </c>
      <c r="Z86" s="163">
        <v>228605.51</v>
      </c>
      <c r="AA86" s="163"/>
      <c r="AB86" s="163"/>
      <c r="AC86" s="163"/>
      <c r="AD86" s="163"/>
    </row>
    <row r="87" spans="1:30" x14ac:dyDescent="0.25">
      <c r="B87" s="164" t="s">
        <v>883</v>
      </c>
      <c r="C87" s="161">
        <f t="shared" ref="C87:C97" si="50">M87+S87+Y87</f>
        <v>2234440.2200000002</v>
      </c>
      <c r="D87" s="163"/>
      <c r="E87" s="163"/>
      <c r="F87" s="165"/>
      <c r="G87" s="165"/>
      <c r="H87" s="165"/>
      <c r="I87" s="165"/>
      <c r="J87" s="165"/>
      <c r="K87" s="165"/>
      <c r="L87" s="165"/>
      <c r="M87" s="162">
        <f t="shared" ref="M87:M97" si="51">N87+O87+P87+Q87+R87</f>
        <v>703222.84000000008</v>
      </c>
      <c r="N87" s="163">
        <v>179344.87</v>
      </c>
      <c r="O87" s="163">
        <v>138862.75</v>
      </c>
      <c r="P87" s="163">
        <v>30365.439999999999</v>
      </c>
      <c r="Q87" s="163">
        <v>44609.84</v>
      </c>
      <c r="R87" s="163">
        <v>310039.94</v>
      </c>
      <c r="S87" s="161">
        <f t="shared" ref="S87:S97" si="52">T87+U87+V87+W87+X87</f>
        <v>1136841.28</v>
      </c>
      <c r="T87" s="163">
        <v>895524.12</v>
      </c>
      <c r="U87" s="163">
        <v>141515.54</v>
      </c>
      <c r="V87" s="163">
        <v>7887.56</v>
      </c>
      <c r="W87" s="163">
        <v>600</v>
      </c>
      <c r="X87" s="163">
        <v>91314.06</v>
      </c>
      <c r="Y87" s="163">
        <f t="shared" ref="Y87:Y97" si="53">Z87+AA87+AB87+AC87+AD87</f>
        <v>394376.1</v>
      </c>
      <c r="Z87" s="163">
        <v>228605.51</v>
      </c>
      <c r="AA87" s="163">
        <v>38071.49</v>
      </c>
      <c r="AB87" s="163">
        <v>8628.6</v>
      </c>
      <c r="AC87" s="163"/>
      <c r="AD87" s="163">
        <v>119070.5</v>
      </c>
    </row>
    <row r="88" spans="1:30" x14ac:dyDescent="0.25">
      <c r="B88" s="164" t="s">
        <v>884</v>
      </c>
      <c r="C88" s="161">
        <f t="shared" si="50"/>
        <v>6067731.8099999996</v>
      </c>
      <c r="D88" s="163"/>
      <c r="E88" s="163"/>
      <c r="F88" s="165"/>
      <c r="G88" s="165"/>
      <c r="H88" s="165"/>
      <c r="I88" s="165"/>
      <c r="J88" s="165"/>
      <c r="K88" s="165"/>
      <c r="L88" s="165"/>
      <c r="M88" s="162">
        <f t="shared" si="51"/>
        <v>1929711.42</v>
      </c>
      <c r="N88" s="163">
        <v>559316.59</v>
      </c>
      <c r="O88" s="163">
        <v>287460.68</v>
      </c>
      <c r="P88" s="163">
        <v>62738.93</v>
      </c>
      <c r="Q88" s="163">
        <v>69334.25</v>
      </c>
      <c r="R88" s="163">
        <v>950860.97</v>
      </c>
      <c r="S88" s="161">
        <f t="shared" si="52"/>
        <v>3236052.4699999997</v>
      </c>
      <c r="T88" s="163">
        <v>2916928.79</v>
      </c>
      <c r="U88" s="163">
        <v>200510.07</v>
      </c>
      <c r="V88" s="163">
        <v>23945.4</v>
      </c>
      <c r="W88" s="163">
        <v>3354.15</v>
      </c>
      <c r="X88" s="163">
        <v>91314.06</v>
      </c>
      <c r="Y88" s="163">
        <f t="shared" si="53"/>
        <v>901967.91999999993</v>
      </c>
      <c r="Z88" s="163">
        <v>676184.13</v>
      </c>
      <c r="AA88" s="163">
        <v>60631.34</v>
      </c>
      <c r="AB88" s="163">
        <v>19151.95</v>
      </c>
      <c r="AC88" s="163">
        <v>26930</v>
      </c>
      <c r="AD88" s="163">
        <v>119070.5</v>
      </c>
    </row>
    <row r="89" spans="1:30" x14ac:dyDescent="0.25">
      <c r="B89" s="164" t="s">
        <v>885</v>
      </c>
      <c r="C89" s="161">
        <f t="shared" si="50"/>
        <v>8679070.0900000017</v>
      </c>
      <c r="D89" s="163"/>
      <c r="E89" s="163"/>
      <c r="F89" s="165"/>
      <c r="G89" s="165"/>
      <c r="H89" s="165"/>
      <c r="I89" s="165"/>
      <c r="J89" s="165"/>
      <c r="K89" s="165"/>
      <c r="L89" s="165"/>
      <c r="M89" s="162">
        <f t="shared" si="51"/>
        <v>3072761.0300000003</v>
      </c>
      <c r="N89" s="163">
        <v>738716.65</v>
      </c>
      <c r="O89" s="163">
        <v>533332.72</v>
      </c>
      <c r="P89" s="163">
        <v>108378.45</v>
      </c>
      <c r="Q89" s="163">
        <v>175335.49</v>
      </c>
      <c r="R89" s="163">
        <v>1516997.72</v>
      </c>
      <c r="S89" s="161">
        <f t="shared" si="52"/>
        <v>4342528.370000001</v>
      </c>
      <c r="T89" s="163">
        <v>3797206.22</v>
      </c>
      <c r="U89" s="163">
        <v>368321.39</v>
      </c>
      <c r="V89" s="163">
        <v>36359.78</v>
      </c>
      <c r="W89" s="163">
        <v>3354.15</v>
      </c>
      <c r="X89" s="163">
        <v>137286.82999999999</v>
      </c>
      <c r="Y89" s="163">
        <f t="shared" si="53"/>
        <v>1263780.69</v>
      </c>
      <c r="Z89" s="163">
        <v>894071.49</v>
      </c>
      <c r="AA89" s="163">
        <v>120000.81</v>
      </c>
      <c r="AB89" s="163">
        <v>26917.89</v>
      </c>
      <c r="AC89" s="163">
        <v>48130</v>
      </c>
      <c r="AD89" s="163">
        <v>174660.5</v>
      </c>
    </row>
    <row r="90" spans="1:30" x14ac:dyDescent="0.25">
      <c r="B90" s="164" t="s">
        <v>886</v>
      </c>
      <c r="C90" s="161">
        <f t="shared" si="50"/>
        <v>11553145.73</v>
      </c>
      <c r="D90" s="163"/>
      <c r="E90" s="163"/>
      <c r="F90" s="165"/>
      <c r="G90" s="165"/>
      <c r="H90" s="165"/>
      <c r="I90" s="165"/>
      <c r="J90" s="165"/>
      <c r="K90" s="165"/>
      <c r="L90" s="165"/>
      <c r="M90" s="162">
        <f t="shared" si="51"/>
        <v>4556123.3100000005</v>
      </c>
      <c r="N90" s="163">
        <v>916066.63</v>
      </c>
      <c r="O90" s="163">
        <v>664474.75</v>
      </c>
      <c r="P90" s="163">
        <v>128496.34</v>
      </c>
      <c r="Q90" s="163">
        <v>219325.49</v>
      </c>
      <c r="R90" s="163">
        <v>2627760.1</v>
      </c>
      <c r="S90" s="161">
        <f t="shared" si="52"/>
        <v>5415290.46</v>
      </c>
      <c r="T90" s="163">
        <v>4702191.1900000004</v>
      </c>
      <c r="U90" s="163">
        <v>514335.55</v>
      </c>
      <c r="V90" s="163">
        <v>47734.05</v>
      </c>
      <c r="W90" s="163">
        <v>3354.15</v>
      </c>
      <c r="X90" s="163">
        <v>147675.51999999999</v>
      </c>
      <c r="Y90" s="163">
        <f t="shared" si="53"/>
        <v>1581731.96</v>
      </c>
      <c r="Z90" s="163">
        <v>1115756.82</v>
      </c>
      <c r="AA90" s="163">
        <v>179410.94</v>
      </c>
      <c r="AB90" s="163">
        <v>33353.699999999997</v>
      </c>
      <c r="AC90" s="163">
        <v>48550</v>
      </c>
      <c r="AD90" s="163">
        <v>204660.5</v>
      </c>
    </row>
    <row r="91" spans="1:30" x14ac:dyDescent="0.25">
      <c r="B91" s="164" t="s">
        <v>887</v>
      </c>
      <c r="C91" s="161">
        <f t="shared" si="50"/>
        <v>13883761.359999999</v>
      </c>
      <c r="D91" s="163"/>
      <c r="E91" s="163"/>
      <c r="F91" s="165"/>
      <c r="G91" s="165"/>
      <c r="H91" s="165"/>
      <c r="I91" s="165"/>
      <c r="J91" s="165"/>
      <c r="K91" s="165"/>
      <c r="L91" s="165"/>
      <c r="M91" s="162">
        <f t="shared" si="51"/>
        <v>5486153.5600000005</v>
      </c>
      <c r="N91" s="163">
        <v>1095706.49</v>
      </c>
      <c r="O91" s="163">
        <v>722772.59</v>
      </c>
      <c r="P91" s="163">
        <v>142928.79999999999</v>
      </c>
      <c r="Q91" s="163">
        <v>273786.49</v>
      </c>
      <c r="R91" s="163">
        <v>3250959.19</v>
      </c>
      <c r="S91" s="161">
        <f t="shared" si="52"/>
        <v>6507696.1700000009</v>
      </c>
      <c r="T91" s="163">
        <v>5642840.04</v>
      </c>
      <c r="U91" s="163">
        <v>641057.28000000003</v>
      </c>
      <c r="V91" s="163">
        <v>55222.11</v>
      </c>
      <c r="W91" s="163">
        <v>3354.15</v>
      </c>
      <c r="X91" s="163">
        <v>165222.59</v>
      </c>
      <c r="Y91" s="163">
        <f t="shared" si="53"/>
        <v>1889911.63</v>
      </c>
      <c r="Z91" s="163">
        <v>1297898.43</v>
      </c>
      <c r="AA91" s="163">
        <v>281526.71000000002</v>
      </c>
      <c r="AB91" s="163">
        <v>34315.99</v>
      </c>
      <c r="AC91" s="163">
        <v>66010</v>
      </c>
      <c r="AD91" s="163">
        <v>210160.5</v>
      </c>
    </row>
    <row r="92" spans="1:30" x14ac:dyDescent="0.25">
      <c r="A92" s="66">
        <v>2021</v>
      </c>
      <c r="B92" s="164" t="s">
        <v>888</v>
      </c>
      <c r="C92" s="161">
        <f t="shared" si="50"/>
        <v>13688806.029999999</v>
      </c>
      <c r="D92" s="163"/>
      <c r="E92" s="163"/>
      <c r="F92" s="165"/>
      <c r="G92" s="165"/>
      <c r="H92" s="165"/>
      <c r="I92" s="165"/>
      <c r="J92" s="165"/>
      <c r="K92" s="165"/>
      <c r="L92" s="165"/>
      <c r="M92" s="162">
        <f t="shared" si="51"/>
        <v>4177618.26</v>
      </c>
      <c r="N92" s="163">
        <v>1265976.3799999999</v>
      </c>
      <c r="O92" s="163">
        <v>739684.48</v>
      </c>
      <c r="P92" s="163">
        <v>167635.72</v>
      </c>
      <c r="Q92" s="163">
        <v>203106.9</v>
      </c>
      <c r="R92" s="163">
        <v>1801214.78</v>
      </c>
      <c r="S92" s="161">
        <f t="shared" si="52"/>
        <v>7496714.0999999996</v>
      </c>
      <c r="T92" s="163">
        <v>6568356.0099999998</v>
      </c>
      <c r="U92" s="163">
        <v>734464.55</v>
      </c>
      <c r="V92" s="163">
        <v>62881.56</v>
      </c>
      <c r="W92" s="163">
        <v>3354.15</v>
      </c>
      <c r="X92" s="163">
        <v>127657.83</v>
      </c>
      <c r="Y92" s="163">
        <f t="shared" si="53"/>
        <v>2014473.6700000002</v>
      </c>
      <c r="Z92" s="163">
        <v>1474724.25</v>
      </c>
      <c r="AA92" s="163">
        <v>290948.34999999998</v>
      </c>
      <c r="AB92" s="163">
        <v>37770.57</v>
      </c>
      <c r="AC92" s="163">
        <v>50870</v>
      </c>
      <c r="AD92" s="163">
        <v>160160.5</v>
      </c>
    </row>
    <row r="93" spans="1:30" x14ac:dyDescent="0.25">
      <c r="B93" s="164" t="s">
        <v>889</v>
      </c>
      <c r="C93" s="161">
        <f t="shared" si="50"/>
        <v>18490262.359999999</v>
      </c>
      <c r="D93" s="163"/>
      <c r="E93" s="163"/>
      <c r="F93" s="165"/>
      <c r="G93" s="165"/>
      <c r="H93" s="165"/>
      <c r="I93" s="165"/>
      <c r="J93" s="165"/>
      <c r="K93" s="165"/>
      <c r="L93" s="165"/>
      <c r="M93" s="162">
        <f t="shared" si="51"/>
        <v>7499955.4499999993</v>
      </c>
      <c r="N93" s="163">
        <v>1451120.48</v>
      </c>
      <c r="O93" s="163">
        <v>1038535.28</v>
      </c>
      <c r="P93" s="163">
        <v>191906.28</v>
      </c>
      <c r="Q93" s="163">
        <v>336475.15</v>
      </c>
      <c r="R93" s="163">
        <v>4481918.26</v>
      </c>
      <c r="S93" s="161">
        <f t="shared" si="52"/>
        <v>8554639.9400000013</v>
      </c>
      <c r="T93" s="163">
        <v>7464335.9800000004</v>
      </c>
      <c r="U93" s="163">
        <v>817961.1</v>
      </c>
      <c r="V93" s="163">
        <v>65305.07</v>
      </c>
      <c r="W93" s="163">
        <v>33754.15</v>
      </c>
      <c r="X93" s="163">
        <v>173283.64</v>
      </c>
      <c r="Y93" s="163">
        <f t="shared" si="53"/>
        <v>2435666.9699999997</v>
      </c>
      <c r="Z93" s="163">
        <v>1667935.45</v>
      </c>
      <c r="AA93" s="163">
        <v>390260.27</v>
      </c>
      <c r="AB93" s="163">
        <v>40820.75</v>
      </c>
      <c r="AC93" s="163">
        <v>101790</v>
      </c>
      <c r="AD93" s="163">
        <v>234860.5</v>
      </c>
    </row>
    <row r="94" spans="1:30" x14ac:dyDescent="0.25">
      <c r="B94" s="164" t="s">
        <v>890</v>
      </c>
      <c r="C94" s="161">
        <f t="shared" si="50"/>
        <v>0</v>
      </c>
      <c r="D94" s="163"/>
      <c r="E94" s="163"/>
      <c r="F94" s="165"/>
      <c r="G94" s="165"/>
      <c r="H94" s="165"/>
      <c r="I94" s="165"/>
      <c r="J94" s="165"/>
      <c r="K94" s="165"/>
      <c r="L94" s="165"/>
      <c r="M94" s="162">
        <f t="shared" si="51"/>
        <v>0</v>
      </c>
      <c r="N94" s="163"/>
      <c r="O94" s="163"/>
      <c r="P94" s="163"/>
      <c r="Q94" s="163"/>
      <c r="R94" s="163"/>
      <c r="S94" s="161">
        <f t="shared" si="52"/>
        <v>0</v>
      </c>
      <c r="T94" s="163"/>
      <c r="U94" s="163"/>
      <c r="V94" s="163"/>
      <c r="W94" s="163"/>
      <c r="X94" s="163"/>
      <c r="Y94" s="163">
        <f t="shared" si="53"/>
        <v>0</v>
      </c>
      <c r="Z94" s="163"/>
      <c r="AA94" s="163"/>
      <c r="AB94" s="163"/>
      <c r="AC94" s="163"/>
      <c r="AD94" s="163"/>
    </row>
    <row r="95" spans="1:30" x14ac:dyDescent="0.25">
      <c r="B95" s="164" t="s">
        <v>891</v>
      </c>
      <c r="C95" s="161">
        <f t="shared" si="50"/>
        <v>0</v>
      </c>
      <c r="D95" s="163"/>
      <c r="E95" s="163"/>
      <c r="F95" s="165"/>
      <c r="G95" s="165"/>
      <c r="H95" s="165"/>
      <c r="I95" s="165"/>
      <c r="J95" s="165"/>
      <c r="K95" s="165"/>
      <c r="L95" s="165"/>
      <c r="M95" s="162">
        <f t="shared" si="51"/>
        <v>0</v>
      </c>
      <c r="N95" s="163"/>
      <c r="O95" s="163"/>
      <c r="P95" s="163"/>
      <c r="Q95" s="163"/>
      <c r="R95" s="163"/>
      <c r="S95" s="161">
        <f t="shared" si="52"/>
        <v>0</v>
      </c>
      <c r="T95" s="163"/>
      <c r="U95" s="163"/>
      <c r="V95" s="163"/>
      <c r="W95" s="163"/>
      <c r="X95" s="163"/>
      <c r="Y95" s="163">
        <f t="shared" si="53"/>
        <v>0</v>
      </c>
      <c r="Z95" s="163"/>
      <c r="AA95" s="163"/>
      <c r="AB95" s="163"/>
      <c r="AC95" s="163"/>
      <c r="AD95" s="163"/>
    </row>
    <row r="96" spans="1:30" x14ac:dyDescent="0.25">
      <c r="B96" s="164" t="s">
        <v>892</v>
      </c>
      <c r="C96" s="161">
        <f t="shared" si="50"/>
        <v>0</v>
      </c>
      <c r="D96" s="163"/>
      <c r="E96" s="163"/>
      <c r="F96" s="165"/>
      <c r="G96" s="165"/>
      <c r="H96" s="165"/>
      <c r="I96" s="165"/>
      <c r="J96" s="165"/>
      <c r="K96" s="165"/>
      <c r="L96" s="165"/>
      <c r="M96" s="162">
        <f t="shared" si="51"/>
        <v>0</v>
      </c>
      <c r="N96" s="163"/>
      <c r="O96" s="163"/>
      <c r="P96" s="163"/>
      <c r="Q96" s="163"/>
      <c r="R96" s="163"/>
      <c r="S96" s="161">
        <f t="shared" si="52"/>
        <v>0</v>
      </c>
      <c r="T96" s="163"/>
      <c r="U96" s="163"/>
      <c r="V96" s="163"/>
      <c r="W96" s="163"/>
      <c r="X96" s="163"/>
      <c r="Y96" s="163">
        <f t="shared" si="53"/>
        <v>0</v>
      </c>
      <c r="Z96" s="163"/>
      <c r="AA96" s="163"/>
      <c r="AB96" s="163"/>
      <c r="AC96" s="163"/>
      <c r="AD96" s="163"/>
    </row>
    <row r="97" spans="2:30" x14ac:dyDescent="0.25">
      <c r="B97" s="164" t="s">
        <v>893</v>
      </c>
      <c r="C97" s="161">
        <f t="shared" si="50"/>
        <v>0</v>
      </c>
      <c r="D97" s="163"/>
      <c r="E97" s="163"/>
      <c r="F97" s="165"/>
      <c r="G97" s="165"/>
      <c r="H97" s="165"/>
      <c r="I97" s="165"/>
      <c r="J97" s="165"/>
      <c r="K97" s="165"/>
      <c r="L97" s="165"/>
      <c r="M97" s="162">
        <f t="shared" si="51"/>
        <v>0</v>
      </c>
      <c r="N97" s="163"/>
      <c r="O97" s="163"/>
      <c r="P97" s="163"/>
      <c r="Q97" s="163"/>
      <c r="R97" s="163"/>
      <c r="S97" s="161">
        <f t="shared" si="52"/>
        <v>0</v>
      </c>
      <c r="T97" s="163"/>
      <c r="U97" s="163"/>
      <c r="V97" s="163"/>
      <c r="W97" s="163"/>
      <c r="X97" s="163"/>
      <c r="Y97" s="163">
        <f t="shared" si="53"/>
        <v>0</v>
      </c>
      <c r="Z97" s="163"/>
      <c r="AA97" s="163"/>
      <c r="AB97" s="163"/>
      <c r="AC97" s="163"/>
      <c r="AD97" s="163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67" activePane="bottomRight" state="frozen"/>
      <selection pane="topRight" activeCell="C1" sqref="C1"/>
      <selection pane="bottomLeft" activeCell="A9" sqref="A9"/>
      <selection pane="bottomRight" activeCell="I90" sqref="I90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9.71093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7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81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82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83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83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83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83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83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83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83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83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83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83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83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83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80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80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80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80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80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80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80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80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80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80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80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80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80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80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80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80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80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80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80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80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80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80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80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80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80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80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80">
        <v>2018</v>
      </c>
      <c r="B43" s="80" t="s">
        <v>894</v>
      </c>
      <c r="C43" s="130">
        <f t="shared" ref="C43:C50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80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80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80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80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80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80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80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80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80"/>
      <c r="B52" s="81" t="s">
        <v>903</v>
      </c>
      <c r="C52" s="130">
        <f t="shared" ref="C52:C68" si="9">I52+J52+K52+L52+M52+N52+O52+P52</f>
        <v>593540.64</v>
      </c>
      <c r="D52" s="130"/>
      <c r="E52" s="130"/>
      <c r="F52" s="130"/>
      <c r="G52" s="130"/>
      <c r="H52" s="130"/>
      <c r="I52" s="130">
        <v>163834.89000000001</v>
      </c>
      <c r="J52" s="130">
        <v>212172</v>
      </c>
      <c r="K52" s="130">
        <v>18202.689999999999</v>
      </c>
      <c r="L52" s="130">
        <v>10758.6</v>
      </c>
      <c r="M52" s="130">
        <v>16640</v>
      </c>
      <c r="N52" s="130">
        <v>10317.200000000001</v>
      </c>
      <c r="O52" s="130">
        <v>19551.8</v>
      </c>
      <c r="P52" s="130">
        <v>142063.46</v>
      </c>
    </row>
    <row r="53" spans="1:16" s="3" customFormat="1" x14ac:dyDescent="0.25">
      <c r="A53" s="180"/>
      <c r="B53" s="81" t="s">
        <v>904</v>
      </c>
      <c r="C53" s="130">
        <f t="shared" si="9"/>
        <v>286684.57</v>
      </c>
      <c r="D53" s="130"/>
      <c r="E53" s="130"/>
      <c r="F53" s="130"/>
      <c r="G53" s="130"/>
      <c r="H53" s="130"/>
      <c r="I53" s="130">
        <v>65540.06</v>
      </c>
      <c r="J53" s="130">
        <v>64081.2</v>
      </c>
      <c r="K53" s="130">
        <v>12491.61</v>
      </c>
      <c r="L53" s="130">
        <v>11072.5</v>
      </c>
      <c r="M53" s="130">
        <v>15070</v>
      </c>
      <c r="N53" s="130">
        <v>9349.1</v>
      </c>
      <c r="O53" s="130">
        <v>24804.1</v>
      </c>
      <c r="P53" s="130">
        <v>84276</v>
      </c>
    </row>
    <row r="54" spans="1:16" s="3" customFormat="1" x14ac:dyDescent="0.25">
      <c r="A54" s="180"/>
      <c r="B54" s="81" t="s">
        <v>905</v>
      </c>
      <c r="C54" s="130">
        <f t="shared" si="9"/>
        <v>494568.82000000007</v>
      </c>
      <c r="D54" s="130"/>
      <c r="E54" s="130"/>
      <c r="F54" s="130"/>
      <c r="G54" s="130"/>
      <c r="H54" s="130"/>
      <c r="I54" s="130">
        <v>183869.7</v>
      </c>
      <c r="J54" s="130">
        <v>104036</v>
      </c>
      <c r="K54" s="130">
        <v>15666.19</v>
      </c>
      <c r="L54" s="130">
        <v>9365</v>
      </c>
      <c r="M54" s="130">
        <v>15250</v>
      </c>
      <c r="N54" s="130">
        <v>11544.3</v>
      </c>
      <c r="O54" s="130">
        <v>18887.47</v>
      </c>
      <c r="P54" s="130">
        <v>135950.16</v>
      </c>
    </row>
    <row r="55" spans="1:16" s="3" customFormat="1" x14ac:dyDescent="0.25">
      <c r="A55" s="184"/>
      <c r="B55" s="138" t="str">
        <f>IF(L!$A$1=1,L!B178,IF(L!$A$1=2,L!C178,L!D178))</f>
        <v>Gjithsej 2018</v>
      </c>
      <c r="C55" s="132">
        <f t="shared" si="9"/>
        <v>4183739.99</v>
      </c>
      <c r="D55" s="139" t="e">
        <f>E55+#REF!+#REF!</f>
        <v>#REF!</v>
      </c>
      <c r="E55" s="139" t="e">
        <f>F55+K55+#REF!</f>
        <v>#REF!</v>
      </c>
      <c r="F55" s="139">
        <f>SUM(G55:J55)</f>
        <v>2340255.2610800001</v>
      </c>
      <c r="G55" s="140">
        <f t="shared" ref="G55:P55" si="10">SUM(G43:G54)</f>
        <v>57153.778850000002</v>
      </c>
      <c r="H55" s="140">
        <f t="shared" si="10"/>
        <v>92265.932229999991</v>
      </c>
      <c r="I55" s="140">
        <f t="shared" si="10"/>
        <v>1412106.35</v>
      </c>
      <c r="J55" s="140">
        <f t="shared" si="10"/>
        <v>778729.2</v>
      </c>
      <c r="K55" s="140">
        <f t="shared" si="10"/>
        <v>216125.37</v>
      </c>
      <c r="L55" s="140">
        <f t="shared" si="10"/>
        <v>130219.5</v>
      </c>
      <c r="M55" s="140">
        <f t="shared" si="10"/>
        <v>194150.5</v>
      </c>
      <c r="N55" s="140">
        <f t="shared" si="10"/>
        <v>105091.52</v>
      </c>
      <c r="O55" s="140">
        <f>SUM(O43:O54)</f>
        <v>193824.68</v>
      </c>
      <c r="P55" s="140">
        <f t="shared" si="10"/>
        <v>1153492.8699999999</v>
      </c>
    </row>
    <row r="56" spans="1:16" s="3" customFormat="1" x14ac:dyDescent="0.25">
      <c r="A56" s="144"/>
      <c r="B56" s="141" t="s">
        <v>894</v>
      </c>
      <c r="C56" s="130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x14ac:dyDescent="0.25">
      <c r="A57" s="145"/>
      <c r="B57" s="141" t="s">
        <v>895</v>
      </c>
      <c r="C57" s="130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x14ac:dyDescent="0.25">
      <c r="A58" s="145"/>
      <c r="B58" s="141" t="s">
        <v>896</v>
      </c>
      <c r="C58" s="130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x14ac:dyDescent="0.25">
      <c r="A59" s="145"/>
      <c r="B59" s="141" t="s">
        <v>897</v>
      </c>
      <c r="C59" s="130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x14ac:dyDescent="0.25">
      <c r="A60" s="145"/>
      <c r="B60" s="141" t="s">
        <v>898</v>
      </c>
      <c r="C60" s="130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x14ac:dyDescent="0.25">
      <c r="A61" s="145">
        <v>2019</v>
      </c>
      <c r="B61" s="141" t="s">
        <v>899</v>
      </c>
      <c r="C61" s="130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x14ac:dyDescent="0.25">
      <c r="A62" s="145"/>
      <c r="B62" s="141" t="s">
        <v>900</v>
      </c>
      <c r="C62" s="130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x14ac:dyDescent="0.25">
      <c r="A63" s="145"/>
      <c r="B63" s="141" t="s">
        <v>901</v>
      </c>
      <c r="C63" s="130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x14ac:dyDescent="0.25">
      <c r="A64" s="145"/>
      <c r="B64" s="141" t="s">
        <v>902</v>
      </c>
      <c r="C64" s="130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x14ac:dyDescent="0.25">
      <c r="A65" s="145"/>
      <c r="B65" s="141" t="s">
        <v>903</v>
      </c>
      <c r="C65" s="130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x14ac:dyDescent="0.25">
      <c r="A66" s="145"/>
      <c r="B66" s="141" t="s">
        <v>904</v>
      </c>
      <c r="C66" s="130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x14ac:dyDescent="0.25">
      <c r="A67" s="146"/>
      <c r="B67" s="141" t="s">
        <v>905</v>
      </c>
      <c r="C67" s="130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58" customFormat="1" x14ac:dyDescent="0.25">
      <c r="A68" s="155"/>
      <c r="B68" s="155" t="s">
        <v>865</v>
      </c>
      <c r="C68" s="156">
        <f t="shared" si="9"/>
        <v>4580509.5299999993</v>
      </c>
      <c r="D68" s="156">
        <f t="shared" ref="D68" si="11">J68+K68+L68+M68+N68+O68+P68+Q68</f>
        <v>2929186.05</v>
      </c>
      <c r="E68" s="156">
        <f t="shared" ref="E68" si="12">K68+L68+M68+N68+O68+P68+Q68+R68</f>
        <v>2090771.73</v>
      </c>
      <c r="F68" s="156">
        <f t="shared" ref="F68" si="13">L68+M68+N68+O68+P68+Q68+R68+S68</f>
        <v>1875747.05</v>
      </c>
      <c r="G68" s="156">
        <f t="shared" ref="G68" si="14">M68+N68+O68+P68+Q68+R68+S68+T68</f>
        <v>1714211.05</v>
      </c>
      <c r="H68" s="156">
        <f t="shared" ref="H68" si="15">N68+O68+P68+Q68+R68+S68+T68+U68</f>
        <v>1512991.05</v>
      </c>
      <c r="I68" s="157">
        <f>SUM(I56:I67)</f>
        <v>1651323.48</v>
      </c>
      <c r="J68" s="157">
        <f t="shared" ref="J68:P68" si="16">SUM(J56:J67)</f>
        <v>838414.32</v>
      </c>
      <c r="K68" s="157">
        <f t="shared" si="16"/>
        <v>215024.68</v>
      </c>
      <c r="L68" s="157">
        <f t="shared" si="16"/>
        <v>161536</v>
      </c>
      <c r="M68" s="157">
        <f t="shared" si="16"/>
        <v>201220</v>
      </c>
      <c r="N68" s="157">
        <f t="shared" si="16"/>
        <v>112566.03</v>
      </c>
      <c r="O68" s="157">
        <f t="shared" si="16"/>
        <v>204072.94</v>
      </c>
      <c r="P68" s="157">
        <f t="shared" si="16"/>
        <v>1196352.08</v>
      </c>
    </row>
    <row r="69" spans="1:16" s="3" customFormat="1" x14ac:dyDescent="0.25">
      <c r="A69" s="141"/>
      <c r="B69" s="141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x14ac:dyDescent="0.25">
      <c r="A70" s="141"/>
      <c r="B70" s="141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x14ac:dyDescent="0.25">
      <c r="A71" s="141"/>
      <c r="B71" s="141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x14ac:dyDescent="0.25">
      <c r="A72" s="141"/>
      <c r="B72" s="141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x14ac:dyDescent="0.25">
      <c r="A73" s="141"/>
      <c r="B73" s="141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x14ac:dyDescent="0.25">
      <c r="A74" s="141">
        <v>2020</v>
      </c>
      <c r="B74" s="141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x14ac:dyDescent="0.25">
      <c r="A75" s="141"/>
      <c r="B75" s="141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x14ac:dyDescent="0.25">
      <c r="A76" s="141"/>
      <c r="B76" s="141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x14ac:dyDescent="0.25">
      <c r="A77" s="141"/>
      <c r="B77" s="141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x14ac:dyDescent="0.25">
      <c r="A78" s="141"/>
      <c r="B78" s="141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x14ac:dyDescent="0.25">
      <c r="A79" s="141"/>
      <c r="B79" s="141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x14ac:dyDescent="0.25">
      <c r="A80" s="141"/>
      <c r="B80" s="141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58" customFormat="1" x14ac:dyDescent="0.25">
      <c r="A81" s="155"/>
      <c r="B81" s="155" t="s">
        <v>646</v>
      </c>
      <c r="C81" s="166">
        <f t="shared" si="17"/>
        <v>2758089.92</v>
      </c>
      <c r="D81" s="166"/>
      <c r="E81" s="166"/>
      <c r="F81" s="166"/>
      <c r="G81" s="157"/>
      <c r="H81" s="157"/>
      <c r="I81" s="157">
        <f>I69+I70+I71+I72+I73+I74+I75+I76+I77+I78+I79+I80</f>
        <v>1340923.79</v>
      </c>
      <c r="J81" s="157">
        <f t="shared" ref="J81:P81" si="18">J69+J70+J71+J72+J73+J74+J75+J76+J77+J78+J79+J80</f>
        <v>621108.21000000008</v>
      </c>
      <c r="K81" s="157">
        <f t="shared" si="18"/>
        <v>101386.62</v>
      </c>
      <c r="L81" s="157">
        <f t="shared" si="18"/>
        <v>99777.5</v>
      </c>
      <c r="M81" s="157">
        <f t="shared" si="18"/>
        <v>197060</v>
      </c>
      <c r="N81" s="157">
        <f t="shared" si="18"/>
        <v>33837.899999999994</v>
      </c>
      <c r="O81" s="157">
        <f t="shared" si="18"/>
        <v>129798.01</v>
      </c>
      <c r="P81" s="157">
        <f t="shared" si="18"/>
        <v>234197.89</v>
      </c>
    </row>
    <row r="82" spans="1:17" s="3" customFormat="1" x14ac:dyDescent="0.25">
      <c r="A82" s="141"/>
      <c r="B82" s="141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  <c r="Q82" s="141"/>
    </row>
    <row r="83" spans="1:17" s="3" customFormat="1" x14ac:dyDescent="0.25">
      <c r="A83" s="141"/>
      <c r="B83" s="141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  <c r="Q83" s="141"/>
    </row>
    <row r="84" spans="1:17" s="3" customFormat="1" x14ac:dyDescent="0.25">
      <c r="A84" s="141"/>
      <c r="B84" s="141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  <c r="Q84" s="141"/>
    </row>
    <row r="85" spans="1:17" s="3" customFormat="1" x14ac:dyDescent="0.25">
      <c r="A85" s="141"/>
      <c r="B85" s="141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  <c r="Q85" s="141"/>
    </row>
    <row r="86" spans="1:17" s="3" customFormat="1" x14ac:dyDescent="0.25">
      <c r="A86" s="141"/>
      <c r="B86" s="141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  <c r="Q86" s="141"/>
    </row>
    <row r="87" spans="1:17" s="3" customFormat="1" ht="15.75" x14ac:dyDescent="0.25">
      <c r="A87" s="141">
        <v>2021</v>
      </c>
      <c r="B87" s="141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68">
        <v>199113.54</v>
      </c>
      <c r="J87" s="168">
        <v>170530.95</v>
      </c>
      <c r="K87" s="168">
        <v>4899.0200000000004</v>
      </c>
      <c r="L87" s="167">
        <v>11176</v>
      </c>
      <c r="M87" s="167">
        <v>27300</v>
      </c>
      <c r="N87" s="167">
        <v>1076</v>
      </c>
      <c r="O87" s="167">
        <v>14650</v>
      </c>
      <c r="P87" s="167">
        <v>29984.05</v>
      </c>
      <c r="Q87" s="141"/>
    </row>
    <row r="88" spans="1:17" s="3" customFormat="1" x14ac:dyDescent="0.25">
      <c r="A88" s="141"/>
      <c r="B88" s="141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  <c r="Q88" s="141"/>
    </row>
    <row r="89" spans="1:17" s="3" customFormat="1" x14ac:dyDescent="0.25">
      <c r="A89" s="141"/>
      <c r="B89" s="141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  <c r="Q89" s="141"/>
    </row>
    <row r="90" spans="1:17" s="3" customFormat="1" x14ac:dyDescent="0.25">
      <c r="A90" s="141"/>
      <c r="B90" s="141" t="s">
        <v>902</v>
      </c>
      <c r="C90" s="142">
        <f t="shared" si="19"/>
        <v>0</v>
      </c>
      <c r="D90" s="142"/>
      <c r="E90" s="142"/>
      <c r="F90" s="142"/>
      <c r="G90" s="143"/>
      <c r="H90" s="143"/>
      <c r="I90" s="143"/>
      <c r="J90" s="143"/>
      <c r="K90" s="143"/>
      <c r="L90" s="142"/>
      <c r="M90" s="142"/>
      <c r="N90" s="142"/>
      <c r="O90" s="142"/>
      <c r="P90" s="142"/>
      <c r="Q90" s="141"/>
    </row>
    <row r="91" spans="1:17" s="3" customFormat="1" x14ac:dyDescent="0.25">
      <c r="A91" s="141"/>
      <c r="B91" s="141" t="s">
        <v>903</v>
      </c>
      <c r="C91" s="142">
        <f t="shared" si="19"/>
        <v>0</v>
      </c>
      <c r="D91" s="142"/>
      <c r="E91" s="142"/>
      <c r="F91" s="142"/>
      <c r="G91" s="143"/>
      <c r="H91" s="143"/>
      <c r="I91" s="143"/>
      <c r="J91" s="143"/>
      <c r="K91" s="143"/>
      <c r="L91" s="142"/>
      <c r="M91" s="142"/>
      <c r="N91" s="142"/>
      <c r="O91" s="142"/>
      <c r="P91" s="142"/>
      <c r="Q91" s="141"/>
    </row>
    <row r="92" spans="1:17" s="3" customFormat="1" x14ac:dyDescent="0.25">
      <c r="A92" s="141"/>
      <c r="B92" s="141" t="s">
        <v>904</v>
      </c>
      <c r="C92" s="142">
        <f t="shared" si="19"/>
        <v>0</v>
      </c>
      <c r="D92" s="142"/>
      <c r="E92" s="142"/>
      <c r="F92" s="142"/>
      <c r="G92" s="143"/>
      <c r="H92" s="143"/>
      <c r="I92" s="143"/>
      <c r="J92" s="143"/>
      <c r="K92" s="143"/>
      <c r="L92" s="142"/>
      <c r="M92" s="142"/>
      <c r="N92" s="142"/>
      <c r="O92" s="142"/>
      <c r="P92" s="142"/>
      <c r="Q92" s="141"/>
    </row>
    <row r="93" spans="1:17" s="3" customFormat="1" x14ac:dyDescent="0.25">
      <c r="A93" s="141"/>
      <c r="B93" s="141" t="s">
        <v>905</v>
      </c>
      <c r="C93" s="142">
        <f t="shared" si="19"/>
        <v>0</v>
      </c>
      <c r="D93" s="142"/>
      <c r="E93" s="142"/>
      <c r="F93" s="142"/>
      <c r="G93" s="143"/>
      <c r="H93" s="143"/>
      <c r="I93" s="143"/>
      <c r="J93" s="143"/>
      <c r="K93" s="143"/>
      <c r="L93" s="142"/>
      <c r="M93" s="142"/>
      <c r="N93" s="142"/>
      <c r="O93" s="142"/>
      <c r="P93" s="142"/>
      <c r="Q93" s="141"/>
    </row>
    <row r="94" spans="1:17" s="3" customFormat="1" x14ac:dyDescent="0.25">
      <c r="A94" s="141"/>
      <c r="B94" s="141" t="s">
        <v>646</v>
      </c>
      <c r="C94" s="142">
        <f>I94+J94+K94+L94+M94+N94+O94+P94</f>
        <v>2807960.85</v>
      </c>
      <c r="D94" s="142"/>
      <c r="E94" s="142"/>
      <c r="F94" s="142"/>
      <c r="G94" s="143"/>
      <c r="H94" s="143"/>
      <c r="I94" s="143">
        <f t="shared" ref="I94:P94" si="20">SUM(I82:I93)</f>
        <v>1665035.29</v>
      </c>
      <c r="J94" s="143">
        <f t="shared" si="20"/>
        <v>517596.73000000004</v>
      </c>
      <c r="K94" s="143">
        <f t="shared" si="20"/>
        <v>44351.070000000007</v>
      </c>
      <c r="L94" s="142">
        <f t="shared" si="20"/>
        <v>92633.5</v>
      </c>
      <c r="M94" s="142">
        <f t="shared" si="20"/>
        <v>144121</v>
      </c>
      <c r="N94" s="142">
        <f t="shared" si="20"/>
        <v>7175</v>
      </c>
      <c r="O94" s="142">
        <f t="shared" si="20"/>
        <v>111625.16</v>
      </c>
      <c r="P94" s="142">
        <f t="shared" si="20"/>
        <v>225423.09999999998</v>
      </c>
      <c r="Q94" s="141"/>
    </row>
    <row r="95" spans="1:17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1:17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36"/>
      <c r="D221" s="136"/>
      <c r="E221" s="136"/>
      <c r="F221" s="136"/>
      <c r="G221" s="137"/>
      <c r="H221" s="137"/>
      <c r="I221" s="137"/>
      <c r="J221" s="137"/>
      <c r="K221" s="137"/>
      <c r="L221" s="136"/>
      <c r="M221" s="136"/>
      <c r="N221" s="136"/>
      <c r="O221" s="136"/>
      <c r="P221" s="136"/>
    </row>
    <row r="222" spans="1:16" s="3" customFormat="1" x14ac:dyDescent="0.25">
      <c r="A222" s="1"/>
      <c r="B222" s="1"/>
      <c r="C222" s="136"/>
      <c r="D222" s="136"/>
      <c r="E222" s="136"/>
      <c r="F222" s="136"/>
      <c r="G222" s="137"/>
      <c r="H222" s="137"/>
      <c r="I222" s="137"/>
      <c r="J222" s="137"/>
      <c r="K222" s="137"/>
      <c r="L222" s="136"/>
      <c r="M222" s="136"/>
      <c r="N222" s="136"/>
      <c r="O222" s="136"/>
      <c r="P222" s="136"/>
    </row>
    <row r="223" spans="1:16" s="3" customFormat="1" x14ac:dyDescent="0.25">
      <c r="A223" s="1"/>
      <c r="B223" s="1"/>
      <c r="C223" s="136"/>
      <c r="D223" s="136"/>
      <c r="E223" s="136"/>
      <c r="F223" s="136"/>
      <c r="G223" s="137"/>
      <c r="H223" s="137"/>
      <c r="I223" s="137"/>
      <c r="J223" s="137"/>
      <c r="K223" s="137"/>
      <c r="L223" s="136"/>
      <c r="M223" s="136"/>
      <c r="N223" s="136"/>
      <c r="O223" s="136"/>
      <c r="P223" s="136"/>
    </row>
    <row r="224" spans="1:16" s="3" customFormat="1" x14ac:dyDescent="0.25">
      <c r="A224" s="1"/>
      <c r="B224" s="1"/>
      <c r="C224" s="136"/>
      <c r="D224" s="136"/>
      <c r="E224" s="136"/>
      <c r="F224" s="136"/>
      <c r="G224" s="137"/>
      <c r="H224" s="137"/>
      <c r="I224" s="137"/>
      <c r="J224" s="137"/>
      <c r="K224" s="137"/>
      <c r="L224" s="136"/>
      <c r="M224" s="136"/>
      <c r="N224" s="136"/>
      <c r="O224" s="136"/>
      <c r="P224" s="136"/>
    </row>
    <row r="225" spans="1:16" s="3" customFormat="1" x14ac:dyDescent="0.25">
      <c r="A225" s="1"/>
      <c r="B225" s="1"/>
      <c r="C225" s="136"/>
      <c r="D225" s="136"/>
      <c r="E225" s="136"/>
      <c r="F225" s="136"/>
      <c r="G225" s="137"/>
      <c r="H225" s="137"/>
      <c r="I225" s="137"/>
      <c r="J225" s="137"/>
      <c r="K225" s="137"/>
      <c r="L225" s="136"/>
      <c r="M225" s="136"/>
      <c r="N225" s="136"/>
      <c r="O225" s="136"/>
      <c r="P225" s="136"/>
    </row>
    <row r="226" spans="1:16" s="3" customFormat="1" x14ac:dyDescent="0.25">
      <c r="A226" s="1"/>
      <c r="B226" s="1"/>
      <c r="C226" s="136"/>
      <c r="D226" s="136"/>
      <c r="E226" s="136"/>
      <c r="F226" s="136"/>
      <c r="G226" s="137"/>
      <c r="H226" s="137"/>
      <c r="I226" s="137"/>
      <c r="J226" s="137"/>
      <c r="K226" s="137"/>
      <c r="L226" s="136"/>
      <c r="M226" s="136"/>
      <c r="N226" s="136"/>
      <c r="O226" s="136"/>
      <c r="P226" s="136"/>
    </row>
    <row r="227" spans="1:16" s="3" customFormat="1" x14ac:dyDescent="0.25">
      <c r="A227" s="1"/>
      <c r="B227" s="1"/>
      <c r="C227" s="136"/>
      <c r="D227" s="136"/>
      <c r="E227" s="136"/>
      <c r="F227" s="136"/>
      <c r="G227" s="137"/>
      <c r="H227" s="137"/>
      <c r="I227" s="137"/>
      <c r="J227" s="137"/>
      <c r="K227" s="137"/>
      <c r="L227" s="136"/>
      <c r="M227" s="136"/>
      <c r="N227" s="136"/>
      <c r="O227" s="136"/>
      <c r="P227" s="136"/>
    </row>
    <row r="228" spans="1:16" s="3" customFormat="1" x14ac:dyDescent="0.25">
      <c r="A228" s="1"/>
      <c r="B228" s="1"/>
      <c r="C228" s="136"/>
      <c r="D228" s="136"/>
      <c r="E228" s="136"/>
      <c r="F228" s="136"/>
      <c r="G228" s="137"/>
      <c r="H228" s="137"/>
      <c r="I228" s="137"/>
      <c r="J228" s="137"/>
      <c r="K228" s="137"/>
      <c r="L228" s="136"/>
      <c r="M228" s="136"/>
      <c r="N228" s="136"/>
      <c r="O228" s="136"/>
      <c r="P228" s="136"/>
    </row>
    <row r="229" spans="1:16" s="3" customFormat="1" x14ac:dyDescent="0.25">
      <c r="A229" s="1"/>
      <c r="B229" s="1"/>
      <c r="C229" s="136"/>
      <c r="D229" s="136"/>
      <c r="E229" s="136"/>
      <c r="F229" s="136"/>
      <c r="G229" s="137"/>
      <c r="H229" s="137"/>
      <c r="I229" s="137"/>
      <c r="J229" s="137"/>
      <c r="K229" s="137"/>
      <c r="L229" s="136"/>
      <c r="M229" s="136"/>
      <c r="N229" s="136"/>
      <c r="O229" s="136"/>
      <c r="P229" s="136"/>
    </row>
    <row r="230" spans="1:16" s="3" customFormat="1" x14ac:dyDescent="0.25">
      <c r="A230" s="1"/>
      <c r="B230" s="1"/>
      <c r="C230" s="136"/>
      <c r="D230" s="136"/>
      <c r="E230" s="136"/>
      <c r="F230" s="136"/>
      <c r="G230" s="137"/>
      <c r="H230" s="137"/>
      <c r="I230" s="137"/>
      <c r="J230" s="137"/>
      <c r="K230" s="137"/>
      <c r="L230" s="136"/>
      <c r="M230" s="136"/>
      <c r="N230" s="136"/>
      <c r="O230" s="136"/>
      <c r="P230" s="136"/>
    </row>
    <row r="231" spans="1:16" s="3" customFormat="1" x14ac:dyDescent="0.25">
      <c r="A231" s="1"/>
      <c r="B231" s="1"/>
      <c r="C231" s="136"/>
      <c r="D231" s="136"/>
      <c r="E231" s="136"/>
      <c r="F231" s="136"/>
      <c r="G231" s="137"/>
      <c r="H231" s="137"/>
      <c r="I231" s="137"/>
      <c r="J231" s="137"/>
      <c r="K231" s="137"/>
      <c r="L231" s="136"/>
      <c r="M231" s="136"/>
      <c r="N231" s="136"/>
      <c r="O231" s="136"/>
      <c r="P231" s="136"/>
    </row>
    <row r="232" spans="1:16" s="3" customFormat="1" x14ac:dyDescent="0.25">
      <c r="A232" s="1"/>
      <c r="B232" s="1"/>
      <c r="C232" s="136"/>
      <c r="D232" s="136"/>
      <c r="E232" s="136"/>
      <c r="F232" s="136"/>
      <c r="G232" s="137"/>
      <c r="H232" s="137"/>
      <c r="I232" s="137"/>
      <c r="J232" s="137"/>
      <c r="K232" s="137"/>
      <c r="L232" s="136"/>
      <c r="M232" s="136"/>
      <c r="N232" s="136"/>
      <c r="O232" s="136"/>
      <c r="P232" s="136"/>
    </row>
    <row r="233" spans="1:16" s="3" customFormat="1" x14ac:dyDescent="0.25">
      <c r="A233" s="1"/>
      <c r="B233" s="1"/>
      <c r="C233" s="136"/>
      <c r="D233" s="136"/>
      <c r="E233" s="136"/>
      <c r="F233" s="136"/>
      <c r="G233" s="137"/>
      <c r="H233" s="137"/>
      <c r="I233" s="137"/>
      <c r="J233" s="137"/>
      <c r="K233" s="137"/>
      <c r="L233" s="136"/>
      <c r="M233" s="136"/>
      <c r="N233" s="136"/>
      <c r="O233" s="136"/>
      <c r="P233" s="136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2021-09-07T08:22:21Z</dcterms:modified>
</cp:coreProperties>
</file>