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PAGESAT!$A$1:$AD$131</definedName>
    <definedName name="_xlnm.Print_Area" localSheetId="1">PRANIMET!$A$1:$P$120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K117" i="12" l="1"/>
  <c r="K115" i="12" l="1"/>
  <c r="K114" i="12" l="1"/>
  <c r="K110" i="12" l="1"/>
  <c r="C122" i="6" l="1"/>
  <c r="C123" i="6"/>
  <c r="Y113" i="6" l="1"/>
  <c r="Y114" i="6"/>
  <c r="Y115" i="6"/>
  <c r="Y116" i="6"/>
  <c r="Y117" i="6"/>
  <c r="Y118" i="6"/>
  <c r="Y119" i="6"/>
  <c r="Y120" i="6"/>
  <c r="Y121" i="6"/>
  <c r="Y122" i="6"/>
  <c r="Y123" i="6"/>
  <c r="Y112" i="6"/>
  <c r="S113" i="6"/>
  <c r="S114" i="6"/>
  <c r="S115" i="6"/>
  <c r="S116" i="6"/>
  <c r="S117" i="6"/>
  <c r="S118" i="6"/>
  <c r="S119" i="6"/>
  <c r="S120" i="6"/>
  <c r="S121" i="6"/>
  <c r="S122" i="6"/>
  <c r="S123" i="6"/>
  <c r="S112" i="6"/>
  <c r="M113" i="6"/>
  <c r="M114" i="6"/>
  <c r="M115" i="6"/>
  <c r="M116" i="6"/>
  <c r="M117" i="6"/>
  <c r="M118" i="6"/>
  <c r="M119" i="6"/>
  <c r="M120" i="6"/>
  <c r="M121" i="6"/>
  <c r="M122" i="6"/>
  <c r="M123" i="6"/>
  <c r="M112" i="6"/>
  <c r="C121" i="6" l="1"/>
  <c r="C120" i="6"/>
  <c r="C119" i="6"/>
  <c r="C118" i="6"/>
  <c r="C117" i="6"/>
  <c r="C116" i="6"/>
  <c r="C115" i="6"/>
  <c r="C114" i="6"/>
  <c r="C113" i="6"/>
  <c r="C112" i="6"/>
  <c r="P120" i="12"/>
  <c r="O120" i="12"/>
  <c r="N120" i="12"/>
  <c r="M120" i="12"/>
  <c r="L120" i="12"/>
  <c r="K120" i="12"/>
  <c r="J120" i="12"/>
  <c r="I120" i="12"/>
  <c r="C109" i="12" l="1"/>
  <c r="C108" i="12"/>
  <c r="C111" i="12" l="1"/>
  <c r="C112" i="12"/>
  <c r="C110" i="12"/>
  <c r="K104" i="12"/>
  <c r="K99" i="12" l="1"/>
  <c r="C113" i="12" l="1"/>
  <c r="C114" i="12"/>
  <c r="C115" i="12"/>
  <c r="C116" i="12"/>
  <c r="C96" i="12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17" i="12" l="1"/>
  <c r="C118" i="12"/>
  <c r="C109" i="6"/>
  <c r="C108" i="6"/>
  <c r="C107" i="6"/>
  <c r="C106" i="6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119" i="12" l="1"/>
  <c r="C120" i="12"/>
  <c r="C97" i="6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C83" i="6" s="1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D72" i="6" s="1"/>
  <c r="I72" i="6"/>
  <c r="E72" i="6"/>
  <c r="C87" i="12" l="1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C69" i="6" s="1"/>
  <c r="Y68" i="6"/>
  <c r="M68" i="6"/>
  <c r="C68" i="6"/>
  <c r="Y67" i="6"/>
  <c r="C67" i="6" s="1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E61" i="6"/>
  <c r="D61" i="6" s="1"/>
  <c r="Y60" i="6"/>
  <c r="S60" i="6"/>
  <c r="M60" i="6"/>
  <c r="I60" i="6"/>
  <c r="E60" i="6" s="1"/>
  <c r="Y59" i="6"/>
  <c r="S59" i="6"/>
  <c r="M59" i="6"/>
  <c r="I59" i="6"/>
  <c r="E59" i="6" s="1"/>
  <c r="C91" i="12" l="1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E34" i="6" s="1"/>
  <c r="D34" i="6" s="1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E39" i="6"/>
  <c r="D39" i="6" s="1"/>
  <c r="I39" i="6"/>
  <c r="M39" i="6"/>
  <c r="M32" i="6"/>
  <c r="D38" i="6" l="1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C39" i="6" s="1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6" i="6" l="1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<sst xmlns="http://schemas.openxmlformats.org/spreadsheetml/2006/main" count="1165" uniqueCount="906">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</sst>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20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0" fillId="2" borderId="13" xfId="0" applyFont="1" applyFill="1" applyBorder="1"/>
    <xf numFmtId="0" fontId="35" fillId="2" borderId="13" xfId="0" applyFont="1" applyFill="1" applyBorder="1"/>
    <xf numFmtId="43" fontId="35" fillId="2" borderId="13" xfId="1" applyFont="1" applyFill="1" applyBorder="1"/>
    <xf numFmtId="43" fontId="35" fillId="2" borderId="13" xfId="1" applyFont="1" applyFill="1" applyBorder="1" applyAlignment="1">
      <alignment horizontal="center"/>
    </xf>
    <xf numFmtId="43" fontId="17" fillId="0" borderId="13" xfId="1" applyFont="1" applyBorder="1" applyProtection="1">
      <protection hidden="1"/>
    </xf>
    <xf numFmtId="43" fontId="17" fillId="0" borderId="0" xfId="1" applyFont="1" applyProtection="1">
      <protection hidden="1"/>
    </xf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24"/>
  <sheetViews>
    <sheetView view="pageBreakPreview" zoomScale="80" zoomScaleNormal="85" zoomScaleSheetLayoutView="80" workbookViewId="0">
      <pane xSplit="2" ySplit="5" topLeftCell="C89" activePane="bottomRight" state="frozen"/>
      <selection pane="topRight" activeCell="B1" sqref="B1"/>
      <selection pane="bottomLeft" activeCell="A6" sqref="A6"/>
      <selection pane="bottomRight" activeCell="AD122" sqref="AD122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7" width="13.140625" style="70" customWidth="1"/>
    <col min="18" max="18" width="14.85546875" style="70" customWidth="1"/>
    <col min="19" max="19" width="15" style="70" customWidth="1"/>
    <col min="20" max="20" width="14.85546875" style="70" customWidth="1"/>
    <col min="21" max="21" width="13.7109375" style="70" customWidth="1"/>
    <col min="22" max="22" width="12.140625" style="70" customWidth="1"/>
    <col min="23" max="23" width="12.85546875" style="70" customWidth="1"/>
    <col min="24" max="24" width="14.2851562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89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90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91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91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192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196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196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196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196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196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196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196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196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196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196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196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196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196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193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193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193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193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193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193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193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193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193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194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194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194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195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193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193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193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193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193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193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193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193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193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194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194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194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195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193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193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193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193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193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193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193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193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193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194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194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194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195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86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86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86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86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86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86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86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86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86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87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87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87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88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86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86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86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86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10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86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86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86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86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86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87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87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87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88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6" t="s">
        <v>882</v>
      </c>
      <c r="C86" s="137">
        <f>M86+S86+Y86</f>
        <v>1302120.92</v>
      </c>
      <c r="D86" s="137"/>
      <c r="E86" s="137"/>
      <c r="F86" s="138"/>
      <c r="G86" s="138"/>
      <c r="H86" s="138"/>
      <c r="I86" s="138"/>
      <c r="J86" s="138"/>
      <c r="K86" s="138"/>
      <c r="L86" s="138"/>
      <c r="M86" s="138">
        <f>N86+O86+P86+Q86+R86</f>
        <v>178936.29</v>
      </c>
      <c r="N86" s="137">
        <v>178936.29</v>
      </c>
      <c r="O86" s="137"/>
      <c r="P86" s="137"/>
      <c r="Q86" s="137"/>
      <c r="R86" s="137"/>
      <c r="S86" s="137">
        <f>T86+U86+V86+W86+X86</f>
        <v>894579.12</v>
      </c>
      <c r="T86" s="137">
        <v>894579.12</v>
      </c>
      <c r="U86" s="139"/>
      <c r="V86" s="139"/>
      <c r="W86" s="139"/>
      <c r="X86" s="139"/>
      <c r="Y86" s="139">
        <f>Z86+AA86+AB86+AC86+AD86</f>
        <v>228605.51</v>
      </c>
      <c r="Z86" s="139">
        <v>228605.51</v>
      </c>
      <c r="AA86" s="139"/>
      <c r="AB86" s="139"/>
      <c r="AC86" s="139"/>
      <c r="AD86" s="139"/>
    </row>
    <row r="87" spans="1:30" x14ac:dyDescent="0.25">
      <c r="B87" s="140" t="s">
        <v>883</v>
      </c>
      <c r="C87" s="137">
        <f t="shared" ref="C87:C97" si="50">M87+S87+Y87</f>
        <v>2234440.2200000002</v>
      </c>
      <c r="D87" s="139"/>
      <c r="E87" s="139"/>
      <c r="F87" s="141"/>
      <c r="G87" s="141"/>
      <c r="H87" s="141"/>
      <c r="I87" s="141"/>
      <c r="J87" s="141"/>
      <c r="K87" s="141"/>
      <c r="L87" s="141"/>
      <c r="M87" s="138">
        <f t="shared" ref="M87:M97" si="51">N87+O87+P87+Q87+R87</f>
        <v>703222.84000000008</v>
      </c>
      <c r="N87" s="139">
        <v>179344.87</v>
      </c>
      <c r="O87" s="139">
        <v>138862.75</v>
      </c>
      <c r="P87" s="139">
        <v>30365.439999999999</v>
      </c>
      <c r="Q87" s="139">
        <v>44609.84</v>
      </c>
      <c r="R87" s="139">
        <v>310039.94</v>
      </c>
      <c r="S87" s="137">
        <f t="shared" ref="S87:S97" si="52">T87+U87+V87+W87+X87</f>
        <v>1136841.28</v>
      </c>
      <c r="T87" s="139">
        <v>895524.12</v>
      </c>
      <c r="U87" s="139">
        <v>141515.54</v>
      </c>
      <c r="V87" s="139">
        <v>7887.56</v>
      </c>
      <c r="W87" s="139">
        <v>600</v>
      </c>
      <c r="X87" s="139">
        <v>91314.06</v>
      </c>
      <c r="Y87" s="139">
        <f t="shared" ref="Y87:Y97" si="53">Z87+AA87+AB87+AC87+AD87</f>
        <v>394376.1</v>
      </c>
      <c r="Z87" s="139">
        <v>228605.51</v>
      </c>
      <c r="AA87" s="139">
        <v>38071.49</v>
      </c>
      <c r="AB87" s="139">
        <v>8628.6</v>
      </c>
      <c r="AC87" s="139"/>
      <c r="AD87" s="139">
        <v>119070.5</v>
      </c>
    </row>
    <row r="88" spans="1:30" x14ac:dyDescent="0.25">
      <c r="B88" s="140" t="s">
        <v>884</v>
      </c>
      <c r="C88" s="137">
        <f t="shared" si="50"/>
        <v>6067731.8099999996</v>
      </c>
      <c r="D88" s="139"/>
      <c r="E88" s="139"/>
      <c r="F88" s="141"/>
      <c r="G88" s="141"/>
      <c r="H88" s="141"/>
      <c r="I88" s="141"/>
      <c r="J88" s="141"/>
      <c r="K88" s="141"/>
      <c r="L88" s="141"/>
      <c r="M88" s="138">
        <f t="shared" si="51"/>
        <v>1929711.42</v>
      </c>
      <c r="N88" s="139">
        <v>559316.59</v>
      </c>
      <c r="O88" s="139">
        <v>287460.68</v>
      </c>
      <c r="P88" s="139">
        <v>62738.93</v>
      </c>
      <c r="Q88" s="139">
        <v>69334.25</v>
      </c>
      <c r="R88" s="139">
        <v>950860.97</v>
      </c>
      <c r="S88" s="137">
        <f t="shared" si="52"/>
        <v>3236052.4699999997</v>
      </c>
      <c r="T88" s="139">
        <v>2916928.79</v>
      </c>
      <c r="U88" s="139">
        <v>200510.07</v>
      </c>
      <c r="V88" s="139">
        <v>23945.4</v>
      </c>
      <c r="W88" s="139">
        <v>3354.15</v>
      </c>
      <c r="X88" s="139">
        <v>91314.06</v>
      </c>
      <c r="Y88" s="139">
        <f t="shared" si="53"/>
        <v>901967.91999999993</v>
      </c>
      <c r="Z88" s="139">
        <v>676184.13</v>
      </c>
      <c r="AA88" s="139">
        <v>60631.34</v>
      </c>
      <c r="AB88" s="139">
        <v>19151.95</v>
      </c>
      <c r="AC88" s="139">
        <v>26930</v>
      </c>
      <c r="AD88" s="139">
        <v>119070.5</v>
      </c>
    </row>
    <row r="89" spans="1:30" x14ac:dyDescent="0.25">
      <c r="B89" s="140" t="s">
        <v>885</v>
      </c>
      <c r="C89" s="137">
        <f t="shared" si="50"/>
        <v>8679070.0900000017</v>
      </c>
      <c r="D89" s="139"/>
      <c r="E89" s="139"/>
      <c r="F89" s="141"/>
      <c r="G89" s="141"/>
      <c r="H89" s="141"/>
      <c r="I89" s="141"/>
      <c r="J89" s="141"/>
      <c r="K89" s="141"/>
      <c r="L89" s="141"/>
      <c r="M89" s="138">
        <f t="shared" si="51"/>
        <v>3072761.0300000003</v>
      </c>
      <c r="N89" s="139">
        <v>738716.65</v>
      </c>
      <c r="O89" s="139">
        <v>533332.72</v>
      </c>
      <c r="P89" s="139">
        <v>108378.45</v>
      </c>
      <c r="Q89" s="139">
        <v>175335.49</v>
      </c>
      <c r="R89" s="139">
        <v>1516997.72</v>
      </c>
      <c r="S89" s="137">
        <f t="shared" si="52"/>
        <v>4342528.370000001</v>
      </c>
      <c r="T89" s="139">
        <v>3797206.22</v>
      </c>
      <c r="U89" s="139">
        <v>368321.39</v>
      </c>
      <c r="V89" s="139">
        <v>36359.78</v>
      </c>
      <c r="W89" s="139">
        <v>3354.15</v>
      </c>
      <c r="X89" s="139">
        <v>137286.82999999999</v>
      </c>
      <c r="Y89" s="139">
        <f t="shared" si="53"/>
        <v>1263780.69</v>
      </c>
      <c r="Z89" s="139">
        <v>894071.49</v>
      </c>
      <c r="AA89" s="139">
        <v>120000.81</v>
      </c>
      <c r="AB89" s="139">
        <v>26917.89</v>
      </c>
      <c r="AC89" s="139">
        <v>48130</v>
      </c>
      <c r="AD89" s="139">
        <v>174660.5</v>
      </c>
    </row>
    <row r="90" spans="1:30" x14ac:dyDescent="0.25">
      <c r="B90" s="140" t="s">
        <v>886</v>
      </c>
      <c r="C90" s="137">
        <f t="shared" si="50"/>
        <v>11553145.73</v>
      </c>
      <c r="D90" s="139"/>
      <c r="E90" s="139"/>
      <c r="F90" s="141"/>
      <c r="G90" s="141"/>
      <c r="H90" s="141"/>
      <c r="I90" s="141"/>
      <c r="J90" s="141"/>
      <c r="K90" s="141"/>
      <c r="L90" s="141"/>
      <c r="M90" s="138">
        <f t="shared" si="51"/>
        <v>4556123.3100000005</v>
      </c>
      <c r="N90" s="139">
        <v>916066.63</v>
      </c>
      <c r="O90" s="139">
        <v>664474.75</v>
      </c>
      <c r="P90" s="139">
        <v>128496.34</v>
      </c>
      <c r="Q90" s="139">
        <v>219325.49</v>
      </c>
      <c r="R90" s="139">
        <v>2627760.1</v>
      </c>
      <c r="S90" s="137">
        <f t="shared" si="52"/>
        <v>5415290.46</v>
      </c>
      <c r="T90" s="139">
        <v>4702191.1900000004</v>
      </c>
      <c r="U90" s="139">
        <v>514335.55</v>
      </c>
      <c r="V90" s="139">
        <v>47734.05</v>
      </c>
      <c r="W90" s="139">
        <v>3354.15</v>
      </c>
      <c r="X90" s="139">
        <v>147675.51999999999</v>
      </c>
      <c r="Y90" s="139">
        <f t="shared" si="53"/>
        <v>1581731.96</v>
      </c>
      <c r="Z90" s="139">
        <v>1115756.82</v>
      </c>
      <c r="AA90" s="139">
        <v>179410.94</v>
      </c>
      <c r="AB90" s="139">
        <v>33353.699999999997</v>
      </c>
      <c r="AC90" s="139">
        <v>48550</v>
      </c>
      <c r="AD90" s="139">
        <v>204660.5</v>
      </c>
    </row>
    <row r="91" spans="1:30" x14ac:dyDescent="0.25">
      <c r="B91" s="140" t="s">
        <v>887</v>
      </c>
      <c r="C91" s="137">
        <f t="shared" si="50"/>
        <v>13883761.359999999</v>
      </c>
      <c r="D91" s="139"/>
      <c r="E91" s="139"/>
      <c r="F91" s="141"/>
      <c r="G91" s="141"/>
      <c r="H91" s="141"/>
      <c r="I91" s="141"/>
      <c r="J91" s="141"/>
      <c r="K91" s="141"/>
      <c r="L91" s="141"/>
      <c r="M91" s="138">
        <f t="shared" si="51"/>
        <v>5486153.5600000005</v>
      </c>
      <c r="N91" s="139">
        <v>1095706.49</v>
      </c>
      <c r="O91" s="139">
        <v>722772.59</v>
      </c>
      <c r="P91" s="139">
        <v>142928.79999999999</v>
      </c>
      <c r="Q91" s="139">
        <v>273786.49</v>
      </c>
      <c r="R91" s="139">
        <v>3250959.19</v>
      </c>
      <c r="S91" s="137">
        <f t="shared" si="52"/>
        <v>6507696.1700000009</v>
      </c>
      <c r="T91" s="139">
        <v>5642840.04</v>
      </c>
      <c r="U91" s="139">
        <v>641057.28000000003</v>
      </c>
      <c r="V91" s="139">
        <v>55222.11</v>
      </c>
      <c r="W91" s="139">
        <v>3354.15</v>
      </c>
      <c r="X91" s="139">
        <v>165222.59</v>
      </c>
      <c r="Y91" s="139">
        <f t="shared" si="53"/>
        <v>1889911.63</v>
      </c>
      <c r="Z91" s="139">
        <v>1297898.43</v>
      </c>
      <c r="AA91" s="139">
        <v>281526.71000000002</v>
      </c>
      <c r="AB91" s="139">
        <v>34315.99</v>
      </c>
      <c r="AC91" s="139">
        <v>66010</v>
      </c>
      <c r="AD91" s="139">
        <v>210160.5</v>
      </c>
    </row>
    <row r="92" spans="1:30" x14ac:dyDescent="0.25">
      <c r="A92" s="66">
        <v>2021</v>
      </c>
      <c r="B92" s="140" t="s">
        <v>888</v>
      </c>
      <c r="C92" s="137">
        <f t="shared" si="50"/>
        <v>13688806.029999999</v>
      </c>
      <c r="D92" s="139"/>
      <c r="E92" s="139"/>
      <c r="F92" s="141"/>
      <c r="G92" s="141"/>
      <c r="H92" s="141"/>
      <c r="I92" s="141"/>
      <c r="J92" s="141"/>
      <c r="K92" s="141"/>
      <c r="L92" s="141"/>
      <c r="M92" s="138">
        <f t="shared" si="51"/>
        <v>4177618.26</v>
      </c>
      <c r="N92" s="139">
        <v>1265976.3799999999</v>
      </c>
      <c r="O92" s="139">
        <v>739684.48</v>
      </c>
      <c r="P92" s="139">
        <v>167635.72</v>
      </c>
      <c r="Q92" s="139">
        <v>203106.9</v>
      </c>
      <c r="R92" s="139">
        <v>1801214.78</v>
      </c>
      <c r="S92" s="137">
        <f t="shared" si="52"/>
        <v>7496714.0999999996</v>
      </c>
      <c r="T92" s="139">
        <v>6568356.0099999998</v>
      </c>
      <c r="U92" s="139">
        <v>734464.55</v>
      </c>
      <c r="V92" s="139">
        <v>62881.56</v>
      </c>
      <c r="W92" s="139">
        <v>3354.15</v>
      </c>
      <c r="X92" s="139">
        <v>127657.83</v>
      </c>
      <c r="Y92" s="139">
        <f t="shared" si="53"/>
        <v>2014473.6700000002</v>
      </c>
      <c r="Z92" s="139">
        <v>1474724.25</v>
      </c>
      <c r="AA92" s="139">
        <v>290948.34999999998</v>
      </c>
      <c r="AB92" s="139">
        <v>37770.57</v>
      </c>
      <c r="AC92" s="139">
        <v>50870</v>
      </c>
      <c r="AD92" s="139">
        <v>160160.5</v>
      </c>
    </row>
    <row r="93" spans="1:30" x14ac:dyDescent="0.25">
      <c r="B93" s="140" t="s">
        <v>889</v>
      </c>
      <c r="C93" s="137">
        <f t="shared" si="50"/>
        <v>18490262.359999999</v>
      </c>
      <c r="D93" s="139"/>
      <c r="E93" s="139"/>
      <c r="F93" s="141"/>
      <c r="G93" s="141"/>
      <c r="H93" s="141"/>
      <c r="I93" s="141"/>
      <c r="J93" s="141"/>
      <c r="K93" s="141"/>
      <c r="L93" s="141"/>
      <c r="M93" s="138">
        <f t="shared" si="51"/>
        <v>7499955.4499999993</v>
      </c>
      <c r="N93" s="139">
        <v>1451120.48</v>
      </c>
      <c r="O93" s="139">
        <v>1038535.28</v>
      </c>
      <c r="P93" s="139">
        <v>191906.28</v>
      </c>
      <c r="Q93" s="139">
        <v>336475.15</v>
      </c>
      <c r="R93" s="139">
        <v>4481918.26</v>
      </c>
      <c r="S93" s="137">
        <f t="shared" si="52"/>
        <v>8554639.9400000013</v>
      </c>
      <c r="T93" s="139">
        <v>7464335.9800000004</v>
      </c>
      <c r="U93" s="139">
        <v>817961.1</v>
      </c>
      <c r="V93" s="139">
        <v>65305.07</v>
      </c>
      <c r="W93" s="139">
        <v>33754.15</v>
      </c>
      <c r="X93" s="139">
        <v>173283.64</v>
      </c>
      <c r="Y93" s="139">
        <f t="shared" si="53"/>
        <v>2435666.9699999997</v>
      </c>
      <c r="Z93" s="139">
        <v>1667935.45</v>
      </c>
      <c r="AA93" s="139">
        <v>390260.27</v>
      </c>
      <c r="AB93" s="139">
        <v>40820.75</v>
      </c>
      <c r="AC93" s="139">
        <v>101790</v>
      </c>
      <c r="AD93" s="139">
        <v>234860.5</v>
      </c>
    </row>
    <row r="94" spans="1:30" x14ac:dyDescent="0.25">
      <c r="B94" s="140" t="s">
        <v>890</v>
      </c>
      <c r="C94" s="137">
        <f t="shared" si="50"/>
        <v>20626733.34</v>
      </c>
      <c r="D94" s="139"/>
      <c r="E94" s="139"/>
      <c r="F94" s="141"/>
      <c r="G94" s="141"/>
      <c r="H94" s="141"/>
      <c r="I94" s="141"/>
      <c r="J94" s="141"/>
      <c r="K94" s="141"/>
      <c r="L94" s="141"/>
      <c r="M94" s="138">
        <f t="shared" si="51"/>
        <v>8136733.7300000004</v>
      </c>
      <c r="N94" s="139">
        <v>1624402.65</v>
      </c>
      <c r="O94" s="139">
        <v>1125506.3899999999</v>
      </c>
      <c r="P94" s="139">
        <v>213603.45</v>
      </c>
      <c r="Q94" s="139">
        <v>370156.15</v>
      </c>
      <c r="R94" s="139">
        <v>4803065.09</v>
      </c>
      <c r="S94" s="137">
        <f t="shared" si="52"/>
        <v>9790472.2699999996</v>
      </c>
      <c r="T94" s="139">
        <v>8389009.3000000007</v>
      </c>
      <c r="U94" s="139">
        <v>1008428.95</v>
      </c>
      <c r="V94" s="139">
        <v>70991.83</v>
      </c>
      <c r="W94" s="139">
        <v>33754.15</v>
      </c>
      <c r="X94" s="139">
        <v>288288.03999999998</v>
      </c>
      <c r="Y94" s="139">
        <f t="shared" si="53"/>
        <v>2699527.34</v>
      </c>
      <c r="Z94" s="139">
        <v>1865468.96</v>
      </c>
      <c r="AA94" s="139">
        <v>442201.84</v>
      </c>
      <c r="AB94" s="139">
        <v>43536.04</v>
      </c>
      <c r="AC94" s="139">
        <v>113460</v>
      </c>
      <c r="AD94" s="139">
        <v>234860.5</v>
      </c>
    </row>
    <row r="95" spans="1:30" x14ac:dyDescent="0.25">
      <c r="B95" s="140" t="s">
        <v>891</v>
      </c>
      <c r="C95" s="137">
        <f t="shared" si="50"/>
        <v>23060471.660000004</v>
      </c>
      <c r="D95" s="139"/>
      <c r="E95" s="139"/>
      <c r="F95" s="141"/>
      <c r="G95" s="141"/>
      <c r="H95" s="141"/>
      <c r="I95" s="141"/>
      <c r="J95" s="141"/>
      <c r="K95" s="141"/>
      <c r="L95" s="141"/>
      <c r="M95" s="138">
        <f t="shared" si="51"/>
        <v>9219244.6799999997</v>
      </c>
      <c r="N95" s="139">
        <v>1798394.03</v>
      </c>
      <c r="O95" s="139">
        <v>1275501.17</v>
      </c>
      <c r="P95" s="139">
        <v>238667.58</v>
      </c>
      <c r="Q95" s="139">
        <v>411725.65</v>
      </c>
      <c r="R95" s="139">
        <v>5494956.25</v>
      </c>
      <c r="S95" s="137">
        <f t="shared" si="52"/>
        <v>10877316.49</v>
      </c>
      <c r="T95" s="139">
        <v>9253606.8200000003</v>
      </c>
      <c r="U95" s="139">
        <v>1083536.8899999999</v>
      </c>
      <c r="V95" s="139">
        <v>76212.09</v>
      </c>
      <c r="W95" s="139">
        <v>33754.15</v>
      </c>
      <c r="X95" s="139">
        <v>430206.54</v>
      </c>
      <c r="Y95" s="139">
        <f t="shared" si="53"/>
        <v>2963910.49</v>
      </c>
      <c r="Z95" s="139">
        <v>2063525.16</v>
      </c>
      <c r="AA95" s="139">
        <v>491392.84</v>
      </c>
      <c r="AB95" s="139">
        <v>46991.99</v>
      </c>
      <c r="AC95" s="139">
        <v>127140</v>
      </c>
      <c r="AD95" s="139">
        <v>234860.5</v>
      </c>
    </row>
    <row r="96" spans="1:30" x14ac:dyDescent="0.25">
      <c r="B96" s="140" t="s">
        <v>892</v>
      </c>
      <c r="C96" s="137">
        <f t="shared" si="50"/>
        <v>26308576.090000004</v>
      </c>
      <c r="D96" s="139"/>
      <c r="E96" s="139"/>
      <c r="F96" s="141"/>
      <c r="G96" s="141"/>
      <c r="H96" s="141"/>
      <c r="I96" s="141"/>
      <c r="J96" s="141"/>
      <c r="K96" s="141"/>
      <c r="L96" s="141"/>
      <c r="M96" s="138">
        <f t="shared" si="51"/>
        <v>10669815.370000001</v>
      </c>
      <c r="N96" s="139">
        <v>1969334.15</v>
      </c>
      <c r="O96" s="139">
        <v>1570364.65</v>
      </c>
      <c r="P96" s="139">
        <v>275710.28000000003</v>
      </c>
      <c r="Q96" s="139">
        <v>528268.73</v>
      </c>
      <c r="R96" s="139">
        <v>6326137.5599999996</v>
      </c>
      <c r="S96" s="137">
        <f t="shared" si="52"/>
        <v>12229259.010000002</v>
      </c>
      <c r="T96" s="139">
        <v>10253834.57</v>
      </c>
      <c r="U96" s="139">
        <v>1395710.65</v>
      </c>
      <c r="V96" s="139">
        <v>76212.09</v>
      </c>
      <c r="W96" s="139">
        <v>59999.15</v>
      </c>
      <c r="X96" s="139">
        <v>443502.55</v>
      </c>
      <c r="Y96" s="139">
        <f t="shared" si="53"/>
        <v>3409501.7100000004</v>
      </c>
      <c r="Z96" s="139">
        <v>2402472.52</v>
      </c>
      <c r="AA96" s="139">
        <v>573909.80000000005</v>
      </c>
      <c r="AB96" s="139">
        <v>52008.89</v>
      </c>
      <c r="AC96" s="139">
        <v>146250</v>
      </c>
      <c r="AD96" s="139">
        <v>234860.5</v>
      </c>
    </row>
    <row r="97" spans="1:30" x14ac:dyDescent="0.25">
      <c r="B97" s="140" t="s">
        <v>893</v>
      </c>
      <c r="C97" s="137">
        <f t="shared" si="50"/>
        <v>28862333.02</v>
      </c>
      <c r="D97" s="139"/>
      <c r="E97" s="139"/>
      <c r="F97" s="141"/>
      <c r="G97" s="141"/>
      <c r="H97" s="141"/>
      <c r="I97" s="141"/>
      <c r="J97" s="141"/>
      <c r="K97" s="141"/>
      <c r="L97" s="141"/>
      <c r="M97" s="138">
        <f t="shared" si="51"/>
        <v>11400291.310000001</v>
      </c>
      <c r="N97" s="139">
        <v>2158002.9</v>
      </c>
      <c r="O97" s="139">
        <v>1740373.87</v>
      </c>
      <c r="P97" s="139">
        <v>366208.41</v>
      </c>
      <c r="Q97" s="139">
        <v>573948.73</v>
      </c>
      <c r="R97" s="139">
        <v>6561757.4000000004</v>
      </c>
      <c r="S97" s="137">
        <f t="shared" si="52"/>
        <v>13717053.720000001</v>
      </c>
      <c r="T97" s="139">
        <v>11196398.300000001</v>
      </c>
      <c r="U97" s="139">
        <v>1825903.95</v>
      </c>
      <c r="V97" s="139">
        <v>146458.88</v>
      </c>
      <c r="W97" s="139">
        <v>59999.15</v>
      </c>
      <c r="X97" s="139">
        <v>488293.44</v>
      </c>
      <c r="Y97" s="139">
        <f t="shared" si="53"/>
        <v>3744987.9899999998</v>
      </c>
      <c r="Z97" s="139">
        <v>2604452.2999999998</v>
      </c>
      <c r="AA97" s="139">
        <v>619791.91</v>
      </c>
      <c r="AB97" s="139">
        <v>75933.279999999999</v>
      </c>
      <c r="AC97" s="139">
        <v>169950</v>
      </c>
      <c r="AD97" s="139">
        <v>274860.5</v>
      </c>
    </row>
    <row r="99" spans="1:30" x14ac:dyDescent="0.25">
      <c r="B99" s="140" t="s">
        <v>882</v>
      </c>
      <c r="C99" s="139">
        <f>M99+S99+Y99</f>
        <v>1234831.1599999999</v>
      </c>
      <c r="D99" s="139"/>
      <c r="E99" s="139"/>
      <c r="F99" s="141"/>
      <c r="G99" s="141"/>
      <c r="H99" s="141"/>
      <c r="I99" s="141"/>
      <c r="J99" s="141"/>
      <c r="K99" s="141"/>
      <c r="L99" s="141"/>
      <c r="M99" s="141">
        <f>N99+O99+P99+Q99+R99</f>
        <v>168103.55</v>
      </c>
      <c r="N99" s="139">
        <v>168103.55</v>
      </c>
      <c r="O99" s="139"/>
      <c r="P99" s="139"/>
      <c r="Q99" s="139"/>
      <c r="R99" s="139"/>
      <c r="S99" s="139">
        <f>T99+U99+V99+W99+X99</f>
        <v>888071.46</v>
      </c>
      <c r="T99" s="139">
        <v>888071.46</v>
      </c>
      <c r="U99" s="139"/>
      <c r="V99" s="139"/>
      <c r="W99" s="139"/>
      <c r="X99" s="139"/>
      <c r="Y99" s="139">
        <f>Z99+AA99+AB99+AC99+AD99</f>
        <v>178656.15</v>
      </c>
      <c r="Z99" s="139">
        <v>178656.15</v>
      </c>
      <c r="AA99" s="139"/>
      <c r="AB99" s="139"/>
      <c r="AC99" s="139"/>
      <c r="AD99" s="139"/>
    </row>
    <row r="100" spans="1:30" x14ac:dyDescent="0.25">
      <c r="B100" s="140" t="s">
        <v>883</v>
      </c>
      <c r="C100" s="139">
        <f t="shared" ref="C100:C110" si="54">M100+S100+Y100</f>
        <v>2803250.1999999997</v>
      </c>
      <c r="D100" s="139"/>
      <c r="E100" s="139"/>
      <c r="F100" s="141"/>
      <c r="G100" s="141"/>
      <c r="H100" s="141"/>
      <c r="I100" s="141"/>
      <c r="J100" s="141"/>
      <c r="K100" s="141"/>
      <c r="L100" s="141"/>
      <c r="M100" s="141">
        <f t="shared" ref="M100:M110" si="55">N100+O100+P100+Q100+R100</f>
        <v>478021.44999999995</v>
      </c>
      <c r="N100" s="139">
        <v>344634.6</v>
      </c>
      <c r="O100" s="139">
        <v>42363.93</v>
      </c>
      <c r="P100" s="139">
        <v>44476.92</v>
      </c>
      <c r="Q100" s="139">
        <v>46546</v>
      </c>
      <c r="R100" s="139"/>
      <c r="S100" s="139">
        <f t="shared" ref="S100:S110" si="56">T100+U100+V100+W100+X100</f>
        <v>1881752.39</v>
      </c>
      <c r="T100" s="139">
        <v>1772469.4</v>
      </c>
      <c r="U100" s="139">
        <v>108482.99</v>
      </c>
      <c r="V100" s="139">
        <v>800</v>
      </c>
      <c r="W100" s="139"/>
      <c r="X100" s="139"/>
      <c r="Y100" s="139">
        <f t="shared" ref="Y100:Y110" si="57">Z100+AA100+AB100+AC100+AD100</f>
        <v>443476.36</v>
      </c>
      <c r="Z100" s="139">
        <v>401031.32</v>
      </c>
      <c r="AA100" s="139">
        <v>39453.74</v>
      </c>
      <c r="AB100" s="139">
        <v>2991.3</v>
      </c>
      <c r="AC100" s="139"/>
      <c r="AD100" s="139"/>
    </row>
    <row r="101" spans="1:30" x14ac:dyDescent="0.25">
      <c r="B101" s="140" t="s">
        <v>884</v>
      </c>
      <c r="C101" s="139">
        <f t="shared" si="54"/>
        <v>6327085.9299999997</v>
      </c>
      <c r="D101" s="139"/>
      <c r="E101" s="139"/>
      <c r="F101" s="141"/>
      <c r="G101" s="141"/>
      <c r="H101" s="141"/>
      <c r="I101" s="141"/>
      <c r="J101" s="141"/>
      <c r="K101" s="141"/>
      <c r="L101" s="141"/>
      <c r="M101" s="141">
        <f t="shared" si="55"/>
        <v>2517178.77</v>
      </c>
      <c r="N101" s="139">
        <v>522251.6</v>
      </c>
      <c r="O101" s="139">
        <v>190284.87</v>
      </c>
      <c r="P101" s="139">
        <v>56717.48</v>
      </c>
      <c r="Q101" s="139">
        <v>88046</v>
      </c>
      <c r="R101" s="139">
        <v>1659878.82</v>
      </c>
      <c r="S101" s="139">
        <f t="shared" si="56"/>
        <v>3063463.03</v>
      </c>
      <c r="T101" s="139">
        <v>2654113.61</v>
      </c>
      <c r="U101" s="139">
        <v>345617.96</v>
      </c>
      <c r="V101" s="139">
        <v>31082.86</v>
      </c>
      <c r="W101" s="139"/>
      <c r="X101" s="139">
        <v>32648.6</v>
      </c>
      <c r="Y101" s="139">
        <f t="shared" si="57"/>
        <v>746444.13</v>
      </c>
      <c r="Z101" s="139">
        <v>596338.82999999996</v>
      </c>
      <c r="AA101" s="139">
        <v>94193.97</v>
      </c>
      <c r="AB101" s="139">
        <v>21751.03</v>
      </c>
      <c r="AC101" s="139">
        <v>34160.300000000003</v>
      </c>
      <c r="AD101" s="139"/>
    </row>
    <row r="102" spans="1:30" x14ac:dyDescent="0.25">
      <c r="B102" s="140" t="s">
        <v>885</v>
      </c>
      <c r="C102" s="139">
        <f t="shared" si="54"/>
        <v>8304176.8600000003</v>
      </c>
      <c r="D102" s="139"/>
      <c r="E102" s="139"/>
      <c r="F102" s="141"/>
      <c r="G102" s="141"/>
      <c r="H102" s="141"/>
      <c r="I102" s="141"/>
      <c r="J102" s="141"/>
      <c r="K102" s="141"/>
      <c r="L102" s="141"/>
      <c r="M102" s="141">
        <f t="shared" si="55"/>
        <v>3180136.0300000003</v>
      </c>
      <c r="N102" s="139">
        <v>699004.12</v>
      </c>
      <c r="O102" s="139">
        <v>351841.13</v>
      </c>
      <c r="P102" s="139">
        <v>86165.61</v>
      </c>
      <c r="Q102" s="139">
        <v>115443.6</v>
      </c>
      <c r="R102" s="139">
        <v>1927681.57</v>
      </c>
      <c r="S102" s="139">
        <f t="shared" si="56"/>
        <v>4074868.5500000003</v>
      </c>
      <c r="T102" s="139">
        <v>3547627.53</v>
      </c>
      <c r="U102" s="139">
        <v>429460.91</v>
      </c>
      <c r="V102" s="139">
        <v>37543.24</v>
      </c>
      <c r="W102" s="139"/>
      <c r="X102" s="139">
        <v>60236.87</v>
      </c>
      <c r="Y102" s="139">
        <f t="shared" si="57"/>
        <v>1049172.28</v>
      </c>
      <c r="Z102" s="139">
        <v>790631.7</v>
      </c>
      <c r="AA102" s="139">
        <v>183496.48</v>
      </c>
      <c r="AB102" s="139">
        <v>28533.8</v>
      </c>
      <c r="AC102" s="139">
        <v>46510.3</v>
      </c>
      <c r="AD102" s="139"/>
    </row>
    <row r="103" spans="1:30" x14ac:dyDescent="0.25">
      <c r="B103" s="140" t="s">
        <v>886</v>
      </c>
      <c r="C103" s="139">
        <f t="shared" si="54"/>
        <v>10255996.149999999</v>
      </c>
      <c r="D103" s="139"/>
      <c r="E103" s="139"/>
      <c r="F103" s="141"/>
      <c r="G103" s="141"/>
      <c r="H103" s="141"/>
      <c r="I103" s="141"/>
      <c r="J103" s="141"/>
      <c r="K103" s="141"/>
      <c r="L103" s="141"/>
      <c r="M103" s="141">
        <f t="shared" si="55"/>
        <v>3761020.63</v>
      </c>
      <c r="N103" s="139">
        <v>874015.02</v>
      </c>
      <c r="O103" s="139">
        <v>500803.31</v>
      </c>
      <c r="P103" s="139">
        <v>112325.17</v>
      </c>
      <c r="Q103" s="139">
        <v>136542.6</v>
      </c>
      <c r="R103" s="139">
        <v>2137334.5299999998</v>
      </c>
      <c r="S103" s="139">
        <f t="shared" si="56"/>
        <v>5111180.2499999991</v>
      </c>
      <c r="T103" s="139">
        <v>4425391.8</v>
      </c>
      <c r="U103" s="139">
        <v>570266.98</v>
      </c>
      <c r="V103" s="139">
        <v>54290.6</v>
      </c>
      <c r="W103" s="139">
        <v>994</v>
      </c>
      <c r="X103" s="139">
        <v>60236.87</v>
      </c>
      <c r="Y103" s="139">
        <f t="shared" si="57"/>
        <v>1383795.27</v>
      </c>
      <c r="Z103" s="139">
        <v>987819.44</v>
      </c>
      <c r="AA103" s="139">
        <v>223516.81</v>
      </c>
      <c r="AB103" s="139">
        <v>34258.720000000001</v>
      </c>
      <c r="AC103" s="139">
        <v>58200.3</v>
      </c>
      <c r="AD103" s="139">
        <v>80000</v>
      </c>
    </row>
    <row r="104" spans="1:30" x14ac:dyDescent="0.25">
      <c r="B104" s="140" t="s">
        <v>887</v>
      </c>
      <c r="C104" s="139">
        <f t="shared" si="54"/>
        <v>12998654.77</v>
      </c>
      <c r="D104" s="139"/>
      <c r="E104" s="139"/>
      <c r="F104" s="141"/>
      <c r="G104" s="141"/>
      <c r="H104" s="141"/>
      <c r="I104" s="141"/>
      <c r="J104" s="141"/>
      <c r="K104" s="141"/>
      <c r="L104" s="141"/>
      <c r="M104" s="141">
        <f t="shared" si="55"/>
        <v>5161575.9399999995</v>
      </c>
      <c r="N104" s="139">
        <v>1051044.3700000001</v>
      </c>
      <c r="O104" s="139">
        <v>587807.02</v>
      </c>
      <c r="P104" s="139">
        <v>161358.60999999999</v>
      </c>
      <c r="Q104" s="139">
        <v>278156.71000000002</v>
      </c>
      <c r="R104" s="139">
        <v>3083209.23</v>
      </c>
      <c r="S104" s="139">
        <f t="shared" si="56"/>
        <v>6176887.6700000009</v>
      </c>
      <c r="T104" s="139">
        <v>5362865.74</v>
      </c>
      <c r="U104" s="139">
        <v>681617.78</v>
      </c>
      <c r="V104" s="139">
        <v>71173.279999999999</v>
      </c>
      <c r="W104" s="139">
        <v>994</v>
      </c>
      <c r="X104" s="139">
        <v>60236.87</v>
      </c>
      <c r="Y104" s="139">
        <f t="shared" si="57"/>
        <v>1660191.16</v>
      </c>
      <c r="Z104" s="139">
        <v>1201956.6499999999</v>
      </c>
      <c r="AA104" s="139">
        <v>251190.47</v>
      </c>
      <c r="AB104" s="139">
        <v>37413.74</v>
      </c>
      <c r="AC104" s="139">
        <v>89630.3</v>
      </c>
      <c r="AD104" s="139">
        <v>80000</v>
      </c>
    </row>
    <row r="105" spans="1:30" x14ac:dyDescent="0.25">
      <c r="A105" s="66">
        <v>2022</v>
      </c>
      <c r="B105" s="140" t="s">
        <v>888</v>
      </c>
      <c r="C105" s="139">
        <f t="shared" si="54"/>
        <v>14958276.519999998</v>
      </c>
      <c r="D105" s="139"/>
      <c r="E105" s="139"/>
      <c r="F105" s="141"/>
      <c r="G105" s="141"/>
      <c r="H105" s="141"/>
      <c r="I105" s="141"/>
      <c r="J105" s="141"/>
      <c r="K105" s="141"/>
      <c r="L105" s="141"/>
      <c r="M105" s="141">
        <f t="shared" si="55"/>
        <v>5812252.8599999994</v>
      </c>
      <c r="N105" s="139">
        <v>1226853.1599999999</v>
      </c>
      <c r="O105" s="139">
        <v>875341.12</v>
      </c>
      <c r="P105" s="139">
        <v>172770.1</v>
      </c>
      <c r="Q105" s="139">
        <v>342563.71</v>
      </c>
      <c r="R105" s="139">
        <v>3194724.77</v>
      </c>
      <c r="S105" s="139">
        <f t="shared" si="56"/>
        <v>7200062.3999999994</v>
      </c>
      <c r="T105" s="139">
        <v>6233312.3099999996</v>
      </c>
      <c r="U105" s="139">
        <v>818573.98</v>
      </c>
      <c r="V105" s="139">
        <v>86945.24</v>
      </c>
      <c r="W105" s="139">
        <v>994</v>
      </c>
      <c r="X105" s="139">
        <v>60236.87</v>
      </c>
      <c r="Y105" s="139">
        <f t="shared" si="57"/>
        <v>1945961.26</v>
      </c>
      <c r="Z105" s="139">
        <v>1392331.48</v>
      </c>
      <c r="AA105" s="139">
        <v>285794.28000000003</v>
      </c>
      <c r="AB105" s="139">
        <v>40885.199999999997</v>
      </c>
      <c r="AC105" s="139">
        <v>106950.3</v>
      </c>
      <c r="AD105" s="139">
        <v>120000</v>
      </c>
    </row>
    <row r="106" spans="1:30" x14ac:dyDescent="0.25">
      <c r="B106" s="140" t="s">
        <v>889</v>
      </c>
      <c r="C106" s="139">
        <f t="shared" si="54"/>
        <v>15598935.74</v>
      </c>
      <c r="D106" s="139"/>
      <c r="E106" s="139"/>
      <c r="F106" s="141"/>
      <c r="G106" s="141"/>
      <c r="H106" s="141"/>
      <c r="I106" s="141"/>
      <c r="J106" s="141"/>
      <c r="K106" s="141"/>
      <c r="L106" s="141"/>
      <c r="M106" s="141">
        <f t="shared" si="55"/>
        <v>6251153.7199999997</v>
      </c>
      <c r="N106" s="139">
        <v>1226853.1599999999</v>
      </c>
      <c r="O106" s="139">
        <v>993547.01</v>
      </c>
      <c r="P106" s="139">
        <v>188110.38</v>
      </c>
      <c r="Q106" s="139">
        <v>396258.71</v>
      </c>
      <c r="R106" s="139">
        <v>3446384.46</v>
      </c>
      <c r="S106" s="139">
        <f t="shared" si="56"/>
        <v>7358050.2500000009</v>
      </c>
      <c r="T106" s="139">
        <v>6357342.6100000003</v>
      </c>
      <c r="U106" s="139">
        <v>850152.82</v>
      </c>
      <c r="V106" s="139">
        <v>89323.95</v>
      </c>
      <c r="W106" s="139">
        <v>994</v>
      </c>
      <c r="X106" s="139">
        <v>60236.87</v>
      </c>
      <c r="Y106" s="139">
        <f t="shared" si="57"/>
        <v>1989731.77</v>
      </c>
      <c r="Z106" s="139">
        <v>1395523.19</v>
      </c>
      <c r="AA106" s="139">
        <v>311514.78000000003</v>
      </c>
      <c r="AB106" s="139">
        <v>44283.5</v>
      </c>
      <c r="AC106" s="139">
        <v>118410.3</v>
      </c>
      <c r="AD106" s="139">
        <v>120000</v>
      </c>
    </row>
    <row r="107" spans="1:30" x14ac:dyDescent="0.25">
      <c r="B107" s="140" t="s">
        <v>890</v>
      </c>
      <c r="C107" s="139">
        <f t="shared" si="54"/>
        <v>19290624.310000002</v>
      </c>
      <c r="D107" s="139"/>
      <c r="E107" s="139"/>
      <c r="F107" s="141"/>
      <c r="G107" s="141"/>
      <c r="H107" s="141"/>
      <c r="I107" s="141"/>
      <c r="J107" s="141"/>
      <c r="K107" s="141"/>
      <c r="L107" s="141"/>
      <c r="M107" s="141">
        <f t="shared" si="55"/>
        <v>8061253.6000000006</v>
      </c>
      <c r="N107" s="139">
        <v>1576814.87</v>
      </c>
      <c r="O107" s="139">
        <v>1449232.87</v>
      </c>
      <c r="P107" s="139">
        <v>210651.29</v>
      </c>
      <c r="Q107" s="139">
        <v>521409.78</v>
      </c>
      <c r="R107" s="139">
        <v>4303144.79</v>
      </c>
      <c r="S107" s="139">
        <f t="shared" si="56"/>
        <v>8689816.379999999</v>
      </c>
      <c r="T107" s="139">
        <v>7249724.2999999998</v>
      </c>
      <c r="U107" s="139">
        <v>1073147.8899999999</v>
      </c>
      <c r="V107" s="139">
        <v>107313.32</v>
      </c>
      <c r="W107" s="139">
        <v>149394</v>
      </c>
      <c r="X107" s="139">
        <v>110236.87</v>
      </c>
      <c r="Y107" s="139">
        <f t="shared" si="57"/>
        <v>2539554.33</v>
      </c>
      <c r="Z107" s="139">
        <v>1778998.11</v>
      </c>
      <c r="AA107" s="139">
        <v>437490.01</v>
      </c>
      <c r="AB107" s="139">
        <v>49800.17</v>
      </c>
      <c r="AC107" s="139">
        <v>131280.29999999999</v>
      </c>
      <c r="AD107" s="139">
        <v>141985.74</v>
      </c>
    </row>
    <row r="108" spans="1:30" x14ac:dyDescent="0.25">
      <c r="B108" s="140" t="s">
        <v>891</v>
      </c>
      <c r="C108" s="139">
        <f t="shared" si="54"/>
        <v>22408561.040000003</v>
      </c>
      <c r="D108" s="139"/>
      <c r="E108" s="139"/>
      <c r="F108" s="141"/>
      <c r="G108" s="141"/>
      <c r="H108" s="141"/>
      <c r="I108" s="141"/>
      <c r="J108" s="141"/>
      <c r="K108" s="141"/>
      <c r="L108" s="141"/>
      <c r="M108" s="141">
        <f t="shared" si="55"/>
        <v>8990892.0600000005</v>
      </c>
      <c r="N108" s="139">
        <v>1750726.13</v>
      </c>
      <c r="O108" s="139">
        <v>1663281.1</v>
      </c>
      <c r="P108" s="139">
        <v>235266.73</v>
      </c>
      <c r="Q108" s="139">
        <v>587197.81999999995</v>
      </c>
      <c r="R108" s="139">
        <v>4754420.28</v>
      </c>
      <c r="S108" s="139">
        <f t="shared" si="56"/>
        <v>10609050.609999999</v>
      </c>
      <c r="T108" s="139">
        <v>8980414.3800000008</v>
      </c>
      <c r="U108" s="139">
        <v>1225158.17</v>
      </c>
      <c r="V108" s="139">
        <v>122239.69</v>
      </c>
      <c r="W108" s="139">
        <v>149394</v>
      </c>
      <c r="X108" s="139">
        <v>131844.37</v>
      </c>
      <c r="Y108" s="139">
        <f t="shared" si="57"/>
        <v>2808618.37</v>
      </c>
      <c r="Z108" s="139">
        <v>1967948.78</v>
      </c>
      <c r="AA108" s="139">
        <v>495029.05</v>
      </c>
      <c r="AB108" s="139">
        <v>54044.5</v>
      </c>
      <c r="AC108" s="139">
        <v>149610.29999999999</v>
      </c>
      <c r="AD108" s="139">
        <v>141985.74</v>
      </c>
    </row>
    <row r="109" spans="1:30" x14ac:dyDescent="0.25">
      <c r="B109" s="140" t="s">
        <v>892</v>
      </c>
      <c r="C109" s="139">
        <f t="shared" si="54"/>
        <v>24545896.410000004</v>
      </c>
      <c r="D109" s="139"/>
      <c r="E109" s="139"/>
      <c r="F109" s="141"/>
      <c r="G109" s="141"/>
      <c r="H109" s="141"/>
      <c r="I109" s="141"/>
      <c r="J109" s="141"/>
      <c r="K109" s="141"/>
      <c r="L109" s="141"/>
      <c r="M109" s="141">
        <f t="shared" si="55"/>
        <v>9889620.5499999989</v>
      </c>
      <c r="N109" s="139">
        <v>1924446.27</v>
      </c>
      <c r="O109" s="139">
        <v>1806753.66</v>
      </c>
      <c r="P109" s="139">
        <v>263443.8</v>
      </c>
      <c r="Q109" s="139">
        <v>712920.8</v>
      </c>
      <c r="R109" s="139">
        <v>5182056.0199999996</v>
      </c>
      <c r="S109" s="139">
        <f t="shared" si="56"/>
        <v>11567088.400000002</v>
      </c>
      <c r="T109" s="139">
        <v>9821532.3000000007</v>
      </c>
      <c r="U109" s="139">
        <v>1326398.46</v>
      </c>
      <c r="V109" s="139">
        <v>133980.67000000001</v>
      </c>
      <c r="W109" s="139">
        <v>149994</v>
      </c>
      <c r="X109" s="139">
        <v>135182.97</v>
      </c>
      <c r="Y109" s="139">
        <f t="shared" si="57"/>
        <v>3089187.46</v>
      </c>
      <c r="Z109" s="139">
        <v>2163709</v>
      </c>
      <c r="AA109" s="139">
        <v>520780.14</v>
      </c>
      <c r="AB109" s="139">
        <v>58562.28</v>
      </c>
      <c r="AC109" s="139">
        <v>174150.3</v>
      </c>
      <c r="AD109" s="139">
        <v>171985.74</v>
      </c>
    </row>
    <row r="110" spans="1:30" x14ac:dyDescent="0.25">
      <c r="B110" s="140" t="s">
        <v>893</v>
      </c>
      <c r="C110" s="139">
        <f t="shared" si="54"/>
        <v>32109663.030000001</v>
      </c>
      <c r="D110" s="139"/>
      <c r="E110" s="139"/>
      <c r="F110" s="141"/>
      <c r="G110" s="141"/>
      <c r="H110" s="141"/>
      <c r="I110" s="141"/>
      <c r="J110" s="141"/>
      <c r="K110" s="141"/>
      <c r="L110" s="141"/>
      <c r="M110" s="141">
        <f t="shared" si="55"/>
        <v>15257642.719999999</v>
      </c>
      <c r="N110" s="139">
        <v>2094997.63</v>
      </c>
      <c r="O110" s="139">
        <v>2297427.21</v>
      </c>
      <c r="P110" s="139">
        <v>335167.46000000002</v>
      </c>
      <c r="Q110" s="139">
        <v>814789.3</v>
      </c>
      <c r="R110" s="139">
        <v>9715261.1199999992</v>
      </c>
      <c r="S110" s="139">
        <f t="shared" si="56"/>
        <v>13284739.139999999</v>
      </c>
      <c r="T110" s="139">
        <v>10737723.869999999</v>
      </c>
      <c r="U110" s="139">
        <v>2041788.15</v>
      </c>
      <c r="V110" s="139">
        <v>155233.85</v>
      </c>
      <c r="W110" s="139">
        <v>149994</v>
      </c>
      <c r="X110" s="139">
        <v>199999.27</v>
      </c>
      <c r="Y110" s="139">
        <f t="shared" si="57"/>
        <v>3567281.17</v>
      </c>
      <c r="Z110" s="139">
        <v>2354105</v>
      </c>
      <c r="AA110" s="139">
        <v>693269.28</v>
      </c>
      <c r="AB110" s="139">
        <v>78385.59</v>
      </c>
      <c r="AC110" s="139">
        <v>200603.3</v>
      </c>
      <c r="AD110" s="139">
        <v>240918</v>
      </c>
    </row>
    <row r="111" spans="1:30" x14ac:dyDescent="0.25">
      <c r="Y111" s="185"/>
    </row>
    <row r="112" spans="1:30" x14ac:dyDescent="0.25">
      <c r="B112" s="140" t="s">
        <v>882</v>
      </c>
      <c r="C112" s="184">
        <f>M112+S112+Y112</f>
        <v>1288311.06</v>
      </c>
      <c r="D112" s="139"/>
      <c r="E112" s="139"/>
      <c r="F112" s="141"/>
      <c r="G112" s="141"/>
      <c r="H112" s="141"/>
      <c r="I112" s="141"/>
      <c r="J112" s="141"/>
      <c r="K112" s="141"/>
      <c r="L112" s="141"/>
      <c r="M112" s="141">
        <f>N112+O112+P112+Q112+R112</f>
        <v>174098.71</v>
      </c>
      <c r="N112" s="139">
        <v>172902.06</v>
      </c>
      <c r="O112" s="139">
        <v>1196.6500000000001</v>
      </c>
      <c r="P112" s="139"/>
      <c r="Q112" s="139"/>
      <c r="R112" s="139"/>
      <c r="S112" s="184">
        <f>T112+U112+V112+W112+X112</f>
        <v>920341.28</v>
      </c>
      <c r="T112" s="139">
        <v>920341.28</v>
      </c>
      <c r="U112" s="139"/>
      <c r="V112" s="139"/>
      <c r="W112" s="139"/>
      <c r="X112" s="139"/>
      <c r="Y112" s="184">
        <f>Z112+AA112+AB112+AC112+AD112</f>
        <v>193871.07</v>
      </c>
      <c r="Z112" s="139">
        <v>193871.07</v>
      </c>
      <c r="AA112" s="139"/>
      <c r="AB112" s="139"/>
      <c r="AC112" s="139"/>
      <c r="AD112" s="139"/>
    </row>
    <row r="113" spans="1:30" x14ac:dyDescent="0.25">
      <c r="B113" s="140" t="s">
        <v>883</v>
      </c>
      <c r="C113" s="184">
        <f t="shared" ref="C113:C123" si="58">M113+S113+Y113</f>
        <v>3284513.7100000004</v>
      </c>
      <c r="D113" s="139"/>
      <c r="E113" s="139"/>
      <c r="F113" s="141"/>
      <c r="G113" s="141"/>
      <c r="H113" s="141"/>
      <c r="I113" s="141"/>
      <c r="J113" s="141"/>
      <c r="K113" s="141"/>
      <c r="L113" s="141"/>
      <c r="M113" s="141">
        <f t="shared" ref="M113:M123" si="59">N113+O113+P113+Q113+R113</f>
        <v>647949.48</v>
      </c>
      <c r="N113" s="139">
        <v>403492.17</v>
      </c>
      <c r="O113" s="139">
        <v>172775.19</v>
      </c>
      <c r="P113" s="139">
        <v>33142.980000000003</v>
      </c>
      <c r="Q113" s="139">
        <v>38539.14</v>
      </c>
      <c r="R113" s="139"/>
      <c r="S113" s="184">
        <f t="shared" ref="S113:S123" si="60">T113+U113+V113+W113+X113</f>
        <v>2157641.3200000003</v>
      </c>
      <c r="T113" s="139">
        <v>1953789.54</v>
      </c>
      <c r="U113" s="139">
        <v>179532.47</v>
      </c>
      <c r="V113" s="139">
        <v>24319.31</v>
      </c>
      <c r="W113" s="139"/>
      <c r="X113" s="139"/>
      <c r="Y113" s="184">
        <f t="shared" ref="Y113:Y123" si="61">Z113+AA113+AB113+AC113+AD113</f>
        <v>478922.91</v>
      </c>
      <c r="Z113" s="139">
        <v>425449.13</v>
      </c>
      <c r="AA113" s="139">
        <v>28550.61</v>
      </c>
      <c r="AB113" s="139">
        <v>9063.17</v>
      </c>
      <c r="AC113" s="139">
        <v>15860</v>
      </c>
      <c r="AD113" s="139"/>
    </row>
    <row r="114" spans="1:30" x14ac:dyDescent="0.25">
      <c r="B114" s="140" t="s">
        <v>884</v>
      </c>
      <c r="C114" s="184">
        <f t="shared" si="58"/>
        <v>5617773.25</v>
      </c>
      <c r="D114" s="139"/>
      <c r="E114" s="139"/>
      <c r="F114" s="141"/>
      <c r="G114" s="141"/>
      <c r="H114" s="141"/>
      <c r="I114" s="141"/>
      <c r="J114" s="141"/>
      <c r="K114" s="141"/>
      <c r="L114" s="141"/>
      <c r="M114" s="141">
        <f t="shared" si="59"/>
        <v>1409886.49</v>
      </c>
      <c r="N114" s="139">
        <v>619133.25</v>
      </c>
      <c r="O114" s="139">
        <v>327071.77</v>
      </c>
      <c r="P114" s="139">
        <v>62040.63</v>
      </c>
      <c r="Q114" s="139">
        <v>103100.03</v>
      </c>
      <c r="R114" s="139">
        <v>298540.81</v>
      </c>
      <c r="S114" s="184">
        <f t="shared" si="60"/>
        <v>3450618.39</v>
      </c>
      <c r="T114" s="139">
        <v>3031319.22</v>
      </c>
      <c r="U114" s="139">
        <v>381976.24</v>
      </c>
      <c r="V114" s="139">
        <v>37322.93</v>
      </c>
      <c r="W114" s="139"/>
      <c r="X114" s="139"/>
      <c r="Y114" s="184">
        <f t="shared" si="61"/>
        <v>757268.37</v>
      </c>
      <c r="Z114" s="139">
        <v>658143.51</v>
      </c>
      <c r="AA114" s="139">
        <v>44351.96</v>
      </c>
      <c r="AB114" s="139">
        <v>17052.900000000001</v>
      </c>
      <c r="AC114" s="139">
        <v>37720</v>
      </c>
      <c r="AD114" s="139"/>
    </row>
    <row r="115" spans="1:30" x14ac:dyDescent="0.25">
      <c r="B115" s="140" t="s">
        <v>885</v>
      </c>
      <c r="C115" s="184">
        <f t="shared" si="58"/>
        <v>8190601.0099999998</v>
      </c>
      <c r="D115" s="139"/>
      <c r="E115" s="139"/>
      <c r="F115" s="141"/>
      <c r="G115" s="141"/>
      <c r="H115" s="141"/>
      <c r="I115" s="141"/>
      <c r="J115" s="141"/>
      <c r="K115" s="141"/>
      <c r="L115" s="141"/>
      <c r="M115" s="141">
        <f t="shared" si="59"/>
        <v>2411451.88</v>
      </c>
      <c r="N115" s="139">
        <v>837396.51</v>
      </c>
      <c r="O115" s="139">
        <v>504054.83</v>
      </c>
      <c r="P115" s="139">
        <v>94122.79</v>
      </c>
      <c r="Q115" s="139">
        <v>168340.06</v>
      </c>
      <c r="R115" s="139">
        <v>807537.69</v>
      </c>
      <c r="S115" s="184">
        <f t="shared" si="60"/>
        <v>4710349.76</v>
      </c>
      <c r="T115" s="139">
        <v>4184562.12</v>
      </c>
      <c r="U115" s="139">
        <v>488230.67</v>
      </c>
      <c r="V115" s="139">
        <v>37556.97</v>
      </c>
      <c r="W115" s="139"/>
      <c r="X115" s="139"/>
      <c r="Y115" s="184">
        <f t="shared" si="61"/>
        <v>1068799.3700000001</v>
      </c>
      <c r="Z115" s="139">
        <v>892124.66</v>
      </c>
      <c r="AA115" s="139">
        <v>91422.16</v>
      </c>
      <c r="AB115" s="139">
        <v>25583.55</v>
      </c>
      <c r="AC115" s="139">
        <v>50999</v>
      </c>
      <c r="AD115" s="139">
        <v>8670</v>
      </c>
    </row>
    <row r="116" spans="1:30" x14ac:dyDescent="0.25">
      <c r="B116" s="140" t="s">
        <v>886</v>
      </c>
      <c r="C116" s="184">
        <f t="shared" si="58"/>
        <v>10823717.050000001</v>
      </c>
      <c r="D116" s="139"/>
      <c r="E116" s="139"/>
      <c r="F116" s="141"/>
      <c r="G116" s="141"/>
      <c r="H116" s="141"/>
      <c r="I116" s="141"/>
      <c r="J116" s="141"/>
      <c r="K116" s="141"/>
      <c r="L116" s="141"/>
      <c r="M116" s="141">
        <f t="shared" si="59"/>
        <v>3400701.6500000004</v>
      </c>
      <c r="N116" s="139">
        <v>1061206.46</v>
      </c>
      <c r="O116" s="139">
        <v>688465.64</v>
      </c>
      <c r="P116" s="139">
        <v>120518.65</v>
      </c>
      <c r="Q116" s="139">
        <v>282180.14</v>
      </c>
      <c r="R116" s="139">
        <v>1248330.76</v>
      </c>
      <c r="S116" s="184">
        <f t="shared" si="60"/>
        <v>6042512.6299999999</v>
      </c>
      <c r="T116" s="139">
        <v>5325484.28</v>
      </c>
      <c r="U116" s="139">
        <v>639895.23</v>
      </c>
      <c r="V116" s="139">
        <v>77133.119999999995</v>
      </c>
      <c r="W116" s="139"/>
      <c r="X116" s="139"/>
      <c r="Y116" s="184">
        <f t="shared" si="61"/>
        <v>1380502.77</v>
      </c>
      <c r="Z116" s="139">
        <v>1123818.58</v>
      </c>
      <c r="AA116" s="139">
        <v>112712.78</v>
      </c>
      <c r="AB116" s="139">
        <v>31632.41</v>
      </c>
      <c r="AC116" s="139">
        <v>103669</v>
      </c>
      <c r="AD116" s="139">
        <v>8670</v>
      </c>
    </row>
    <row r="117" spans="1:30" x14ac:dyDescent="0.25">
      <c r="A117" s="66">
        <v>2023</v>
      </c>
      <c r="B117" s="140" t="s">
        <v>887</v>
      </c>
      <c r="C117" s="184">
        <f t="shared" si="58"/>
        <v>13608826.060000002</v>
      </c>
      <c r="D117" s="139"/>
      <c r="E117" s="139"/>
      <c r="F117" s="141"/>
      <c r="G117" s="141"/>
      <c r="H117" s="141"/>
      <c r="I117" s="141"/>
      <c r="J117" s="141"/>
      <c r="K117" s="141"/>
      <c r="L117" s="141"/>
      <c r="M117" s="141">
        <f t="shared" si="59"/>
        <v>4517519.4000000004</v>
      </c>
      <c r="N117" s="139">
        <v>1283286.68</v>
      </c>
      <c r="O117" s="139">
        <v>842620.07</v>
      </c>
      <c r="P117" s="139">
        <v>145240.87</v>
      </c>
      <c r="Q117" s="139">
        <v>355480.14</v>
      </c>
      <c r="R117" s="139">
        <v>1890891.64</v>
      </c>
      <c r="S117" s="184">
        <f t="shared" si="60"/>
        <v>7391884.540000001</v>
      </c>
      <c r="T117" s="139">
        <v>6470805.2000000002</v>
      </c>
      <c r="U117" s="139">
        <v>833353.15</v>
      </c>
      <c r="V117" s="139">
        <v>87726.19</v>
      </c>
      <c r="W117" s="139"/>
      <c r="X117" s="139"/>
      <c r="Y117" s="184">
        <f t="shared" si="61"/>
        <v>1699422.12</v>
      </c>
      <c r="Z117" s="139">
        <v>1364212.32</v>
      </c>
      <c r="AA117" s="139">
        <v>132617</v>
      </c>
      <c r="AB117" s="139">
        <v>37643.800000000003</v>
      </c>
      <c r="AC117" s="139">
        <v>126279</v>
      </c>
      <c r="AD117" s="139">
        <v>38670</v>
      </c>
    </row>
    <row r="118" spans="1:30" x14ac:dyDescent="0.25">
      <c r="B118" s="140" t="s">
        <v>888</v>
      </c>
      <c r="C118" s="184">
        <f t="shared" si="58"/>
        <v>16665623.529999999</v>
      </c>
      <c r="D118" s="139"/>
      <c r="E118" s="139"/>
      <c r="F118" s="141"/>
      <c r="G118" s="141"/>
      <c r="H118" s="141"/>
      <c r="I118" s="141"/>
      <c r="J118" s="141"/>
      <c r="K118" s="141"/>
      <c r="L118" s="141"/>
      <c r="M118" s="141">
        <f t="shared" si="59"/>
        <v>5937387.8499999996</v>
      </c>
      <c r="N118" s="139">
        <v>1494354.2</v>
      </c>
      <c r="O118" s="139">
        <v>1449007.9</v>
      </c>
      <c r="P118" s="139">
        <v>168154.62</v>
      </c>
      <c r="Q118" s="139">
        <v>417573.14</v>
      </c>
      <c r="R118" s="139">
        <v>2408297.9900000002</v>
      </c>
      <c r="S118" s="184">
        <f t="shared" si="60"/>
        <v>8642215.8399999999</v>
      </c>
      <c r="T118" s="139">
        <v>7636035</v>
      </c>
      <c r="U118" s="139">
        <v>911210.08</v>
      </c>
      <c r="V118" s="139">
        <v>94970.76</v>
      </c>
      <c r="W118" s="139"/>
      <c r="X118" s="139"/>
      <c r="Y118" s="184">
        <f t="shared" si="61"/>
        <v>2086019.8399999999</v>
      </c>
      <c r="Z118" s="139">
        <v>1606558.39</v>
      </c>
      <c r="AA118" s="139">
        <v>163418.19</v>
      </c>
      <c r="AB118" s="139">
        <v>42008.46</v>
      </c>
      <c r="AC118" s="139">
        <v>138939</v>
      </c>
      <c r="AD118" s="139">
        <v>135095.79999999999</v>
      </c>
    </row>
    <row r="119" spans="1:30" x14ac:dyDescent="0.25">
      <c r="B119" s="140" t="s">
        <v>889</v>
      </c>
      <c r="C119" s="184">
        <f t="shared" si="58"/>
        <v>19116934.18</v>
      </c>
      <c r="D119" s="139"/>
      <c r="E119" s="139"/>
      <c r="F119" s="141"/>
      <c r="G119" s="141"/>
      <c r="H119" s="141"/>
      <c r="I119" s="141"/>
      <c r="J119" s="141"/>
      <c r="K119" s="141"/>
      <c r="L119" s="141"/>
      <c r="M119" s="141">
        <f t="shared" si="59"/>
        <v>6765815.7200000007</v>
      </c>
      <c r="N119" s="139">
        <v>1703090.75</v>
      </c>
      <c r="O119" s="139">
        <v>1643045.16</v>
      </c>
      <c r="P119" s="139">
        <v>191504.05</v>
      </c>
      <c r="Q119" s="139">
        <v>559137.14</v>
      </c>
      <c r="R119" s="139">
        <v>2669038.62</v>
      </c>
      <c r="S119" s="184">
        <f t="shared" si="60"/>
        <v>9922573.6600000001</v>
      </c>
      <c r="T119" s="139">
        <v>8787579.8900000006</v>
      </c>
      <c r="U119" s="139">
        <v>1031529.57</v>
      </c>
      <c r="V119" s="139">
        <v>98636.2</v>
      </c>
      <c r="W119" s="139"/>
      <c r="X119" s="139">
        <v>4828</v>
      </c>
      <c r="Y119" s="184">
        <f t="shared" si="61"/>
        <v>2428544.7999999998</v>
      </c>
      <c r="Z119" s="139">
        <v>1851801.58</v>
      </c>
      <c r="AA119" s="139">
        <v>197967</v>
      </c>
      <c r="AB119" s="139">
        <v>46351.42</v>
      </c>
      <c r="AC119" s="139">
        <v>166329</v>
      </c>
      <c r="AD119" s="139">
        <v>166095.79999999999</v>
      </c>
    </row>
    <row r="120" spans="1:30" x14ac:dyDescent="0.25">
      <c r="B120" s="140" t="s">
        <v>890</v>
      </c>
      <c r="C120" s="184">
        <f t="shared" si="58"/>
        <v>21644464.440000001</v>
      </c>
      <c r="D120" s="139"/>
      <c r="E120" s="139"/>
      <c r="F120" s="141"/>
      <c r="G120" s="141"/>
      <c r="H120" s="141"/>
      <c r="I120" s="141"/>
      <c r="J120" s="141"/>
      <c r="K120" s="141"/>
      <c r="L120" s="141"/>
      <c r="M120" s="141">
        <f t="shared" si="59"/>
        <v>7645136.1300000008</v>
      </c>
      <c r="N120" s="139">
        <v>1934807.41</v>
      </c>
      <c r="O120" s="139">
        <v>1847708.09</v>
      </c>
      <c r="P120" s="139">
        <v>215429.14</v>
      </c>
      <c r="Q120" s="139">
        <v>602098.14</v>
      </c>
      <c r="R120" s="139">
        <v>3045093.35</v>
      </c>
      <c r="S120" s="184">
        <f t="shared" si="60"/>
        <v>11262821.51</v>
      </c>
      <c r="T120" s="139">
        <v>9962601.3900000006</v>
      </c>
      <c r="U120" s="139">
        <v>1184286.8799999999</v>
      </c>
      <c r="V120" s="139">
        <v>111105.24</v>
      </c>
      <c r="W120" s="139"/>
      <c r="X120" s="139">
        <v>4828</v>
      </c>
      <c r="Y120" s="184">
        <f t="shared" si="61"/>
        <v>2736506.8</v>
      </c>
      <c r="Z120" s="139">
        <v>2099949.81</v>
      </c>
      <c r="AA120" s="139">
        <v>224045.96</v>
      </c>
      <c r="AB120" s="139">
        <v>50566.23</v>
      </c>
      <c r="AC120" s="139">
        <v>195849</v>
      </c>
      <c r="AD120" s="139">
        <v>166095.79999999999</v>
      </c>
    </row>
    <row r="121" spans="1:30" x14ac:dyDescent="0.25">
      <c r="B121" s="140" t="s">
        <v>891</v>
      </c>
      <c r="C121" s="184">
        <f t="shared" si="58"/>
        <v>24559017.599999994</v>
      </c>
      <c r="D121" s="139"/>
      <c r="E121" s="139"/>
      <c r="F121" s="141"/>
      <c r="G121" s="141"/>
      <c r="H121" s="141"/>
      <c r="I121" s="141"/>
      <c r="J121" s="141"/>
      <c r="K121" s="141"/>
      <c r="L121" s="141"/>
      <c r="M121" s="141">
        <f t="shared" si="59"/>
        <v>8637196.1799999997</v>
      </c>
      <c r="N121" s="139">
        <v>2150507.12</v>
      </c>
      <c r="O121" s="139">
        <v>2029690.52</v>
      </c>
      <c r="P121" s="139">
        <v>243443.67</v>
      </c>
      <c r="Q121" s="139">
        <v>647780.14</v>
      </c>
      <c r="R121" s="139">
        <v>3565774.73</v>
      </c>
      <c r="S121" s="184">
        <f t="shared" si="60"/>
        <v>12847989.159999998</v>
      </c>
      <c r="T121" s="139">
        <v>11178806.529999999</v>
      </c>
      <c r="U121" s="139">
        <v>1498739.4</v>
      </c>
      <c r="V121" s="139">
        <v>122976.12</v>
      </c>
      <c r="W121" s="139">
        <v>300</v>
      </c>
      <c r="X121" s="139">
        <v>47167.11</v>
      </c>
      <c r="Y121" s="184">
        <f t="shared" si="61"/>
        <v>3073832.26</v>
      </c>
      <c r="Z121" s="139">
        <v>2349988.16</v>
      </c>
      <c r="AA121" s="139">
        <v>269406.23</v>
      </c>
      <c r="AB121" s="139">
        <v>54823.07</v>
      </c>
      <c r="AC121" s="139">
        <v>233519</v>
      </c>
      <c r="AD121" s="139">
        <v>166095.79999999999</v>
      </c>
    </row>
    <row r="122" spans="1:30" x14ac:dyDescent="0.25">
      <c r="B122" s="140" t="s">
        <v>892</v>
      </c>
      <c r="C122" s="184">
        <f t="shared" si="58"/>
        <v>0</v>
      </c>
      <c r="D122" s="139"/>
      <c r="E122" s="139"/>
      <c r="F122" s="141"/>
      <c r="G122" s="141"/>
      <c r="H122" s="141"/>
      <c r="I122" s="141"/>
      <c r="J122" s="141"/>
      <c r="K122" s="141"/>
      <c r="L122" s="141"/>
      <c r="M122" s="141">
        <f t="shared" si="59"/>
        <v>0</v>
      </c>
      <c r="N122" s="139"/>
      <c r="O122" s="139"/>
      <c r="P122" s="139"/>
      <c r="Q122" s="139"/>
      <c r="R122" s="139"/>
      <c r="S122" s="184">
        <f t="shared" si="60"/>
        <v>0</v>
      </c>
      <c r="T122" s="139"/>
      <c r="U122" s="139"/>
      <c r="V122" s="139"/>
      <c r="W122" s="139"/>
      <c r="X122" s="139"/>
      <c r="Y122" s="184">
        <f t="shared" si="61"/>
        <v>0</v>
      </c>
      <c r="Z122" s="139"/>
      <c r="AA122" s="139"/>
      <c r="AB122" s="139"/>
      <c r="AC122" s="139"/>
      <c r="AD122" s="139"/>
    </row>
    <row r="123" spans="1:30" x14ac:dyDescent="0.25">
      <c r="B123" s="140" t="s">
        <v>893</v>
      </c>
      <c r="C123" s="184">
        <f t="shared" si="58"/>
        <v>0</v>
      </c>
      <c r="D123" s="139"/>
      <c r="E123" s="139"/>
      <c r="F123" s="141"/>
      <c r="G123" s="141"/>
      <c r="H123" s="141"/>
      <c r="I123" s="141"/>
      <c r="J123" s="141"/>
      <c r="K123" s="141"/>
      <c r="L123" s="141"/>
      <c r="M123" s="141">
        <f t="shared" si="59"/>
        <v>0</v>
      </c>
      <c r="N123" s="139"/>
      <c r="O123" s="139"/>
      <c r="P123" s="139"/>
      <c r="Q123" s="139"/>
      <c r="R123" s="139"/>
      <c r="S123" s="184">
        <f t="shared" si="60"/>
        <v>0</v>
      </c>
      <c r="T123" s="139"/>
      <c r="U123" s="139"/>
      <c r="V123" s="139"/>
      <c r="W123" s="139"/>
      <c r="X123" s="139"/>
      <c r="Y123" s="184">
        <f t="shared" si="61"/>
        <v>0</v>
      </c>
      <c r="Z123" s="139"/>
      <c r="AA123" s="139"/>
      <c r="AB123" s="139"/>
      <c r="AC123" s="139"/>
      <c r="AD123" s="139"/>
    </row>
    <row r="124" spans="1:30" x14ac:dyDescent="0.25">
      <c r="C124" s="139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4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82" activePane="bottomRight" state="frozen"/>
      <selection pane="topRight" activeCell="C1" sqref="C1"/>
      <selection pane="bottomLeft" activeCell="A9" sqref="A9"/>
      <selection pane="bottomRight" activeCell="K118" sqref="K118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89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198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4" t="str">
        <f>IF(L!$A$1=1,L!G8,IF(L!$A$1=2,L!G18,L!G28))</f>
        <v>Viti</v>
      </c>
      <c r="B3" s="144" t="str">
        <f>IF(L!$A$1=1,L!H8,IF(L!$A$1=2,L!H18,L!H28))</f>
        <v>Viti / Muaji</v>
      </c>
      <c r="C3" s="145" t="str">
        <f>IF(L!$A$1=1,L!I8,IF(L!$A$1=2,L!I18,L!I28))</f>
        <v>Gjithsej Pranimet</v>
      </c>
      <c r="D3" s="145" t="str">
        <f>IF(L!$A$1=1,L!J8,IF(L!$A$1=2,L!J18,L!J28))</f>
        <v>Të Hyrat Buxhetore</v>
      </c>
      <c r="E3" s="145" t="str">
        <f>IF(L!$A$1=1,L!K8,IF(L!$A$1=2,L!K18,L!K28))</f>
        <v>Të Hyrat Tatimore</v>
      </c>
      <c r="F3" s="146" t="str">
        <f>IF(L!$A$1=1,L!L8,IF(L!$A$1=2,L!L18,L!L28))</f>
        <v>Tatimet direkte</v>
      </c>
      <c r="G3" s="145" t="str">
        <f>IF(L!$A$1=1,L!M8,IF(L!$A$1=2,L!M18,L!M28))</f>
        <v>Tatimi në të ardhura të koorporatave</v>
      </c>
      <c r="H3" s="145" t="str">
        <f>IF(L!$A$1=1,L!N8,IF(L!$A$1=2,L!N18,L!N28))</f>
        <v>Tatimi në të ardhura personale</v>
      </c>
      <c r="I3" s="145" t="str">
        <f>IF(L!$A$1=1,L!O8,IF(L!$A$1=2,L!O18,L!O28))</f>
        <v xml:space="preserve">Tatimi në pronë </v>
      </c>
      <c r="J3" s="146" t="s">
        <v>870</v>
      </c>
      <c r="K3" s="147" t="s">
        <v>873</v>
      </c>
      <c r="L3" s="145" t="s">
        <v>871</v>
      </c>
      <c r="M3" s="145" t="s">
        <v>872</v>
      </c>
      <c r="N3" s="145" t="s">
        <v>874</v>
      </c>
      <c r="O3" s="145" t="s">
        <v>875</v>
      </c>
      <c r="P3" s="14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199">
        <v>2015</v>
      </c>
      <c r="B4" s="148" t="s">
        <v>894</v>
      </c>
      <c r="C4" s="149">
        <f>SUM(I4:P4)</f>
        <v>183341.19999999998</v>
      </c>
      <c r="D4" s="149" t="e">
        <f>E4+#REF!+#REF!</f>
        <v>#REF!</v>
      </c>
      <c r="E4" s="149" t="e">
        <f>F4+K4+#REF!</f>
        <v>#REF!</v>
      </c>
      <c r="F4" s="149">
        <f t="shared" ref="F4:F15" si="0">SUM(G4:J4)</f>
        <v>103448.50482999999</v>
      </c>
      <c r="G4" s="150">
        <v>12045.170840000001</v>
      </c>
      <c r="H4" s="150">
        <v>13725.633989999998</v>
      </c>
      <c r="I4" s="150">
        <v>75911.7</v>
      </c>
      <c r="J4" s="150">
        <v>1766</v>
      </c>
      <c r="K4" s="150">
        <v>5885.5</v>
      </c>
      <c r="L4" s="149">
        <v>11478</v>
      </c>
      <c r="M4" s="149">
        <v>9390</v>
      </c>
      <c r="N4" s="149">
        <v>4310</v>
      </c>
      <c r="O4" s="149">
        <v>20470.48</v>
      </c>
      <c r="P4" s="149">
        <v>54129.52</v>
      </c>
    </row>
    <row r="5" spans="1:33" ht="15.95" customHeight="1" x14ac:dyDescent="0.25">
      <c r="A5" s="200"/>
      <c r="B5" s="148" t="s">
        <v>895</v>
      </c>
      <c r="C5" s="151">
        <f t="shared" ref="C5:C42" si="1">SUM(I5:P5)</f>
        <v>156770.74</v>
      </c>
      <c r="D5" s="151" t="e">
        <f>E5+#REF!+#REF!</f>
        <v>#REF!</v>
      </c>
      <c r="E5" s="151" t="e">
        <f>F5+K5+#REF!</f>
        <v>#REF!</v>
      </c>
      <c r="F5" s="151">
        <f t="shared" si="0"/>
        <v>74281.192609999998</v>
      </c>
      <c r="G5" s="152">
        <v>395.35389000000004</v>
      </c>
      <c r="H5" s="152">
        <v>7054.5187199999991</v>
      </c>
      <c r="I5" s="152">
        <v>56898.32</v>
      </c>
      <c r="J5" s="152">
        <v>9933</v>
      </c>
      <c r="K5" s="152">
        <v>5275.5</v>
      </c>
      <c r="L5" s="151">
        <v>12194</v>
      </c>
      <c r="M5" s="151">
        <v>9840</v>
      </c>
      <c r="N5" s="151">
        <v>6765</v>
      </c>
      <c r="O5" s="151">
        <v>15214.92</v>
      </c>
      <c r="P5" s="151">
        <v>40650</v>
      </c>
    </row>
    <row r="6" spans="1:33" ht="15.95" customHeight="1" x14ac:dyDescent="0.25">
      <c r="A6" s="200"/>
      <c r="B6" s="148" t="s">
        <v>896</v>
      </c>
      <c r="C6" s="151">
        <f t="shared" si="1"/>
        <v>312359.16000000003</v>
      </c>
      <c r="D6" s="151" t="e">
        <f>E6+#REF!+#REF!</f>
        <v>#REF!</v>
      </c>
      <c r="E6" s="151" t="e">
        <f>F6+K6+#REF!</f>
        <v>#REF!</v>
      </c>
      <c r="F6" s="151">
        <f t="shared" si="0"/>
        <v>201160.54663</v>
      </c>
      <c r="G6" s="152">
        <v>2269.7889</v>
      </c>
      <c r="H6" s="152">
        <v>7764.9877300000007</v>
      </c>
      <c r="I6" s="152">
        <v>116923.77</v>
      </c>
      <c r="J6" s="152">
        <v>74202</v>
      </c>
      <c r="K6" s="152">
        <v>24364.57</v>
      </c>
      <c r="L6" s="151">
        <v>10995</v>
      </c>
      <c r="M6" s="151">
        <v>13950</v>
      </c>
      <c r="N6" s="151">
        <v>8614.2999999999993</v>
      </c>
      <c r="O6" s="151">
        <v>17631.82</v>
      </c>
      <c r="P6" s="151">
        <v>45677.7</v>
      </c>
    </row>
    <row r="7" spans="1:33" ht="15.95" customHeight="1" x14ac:dyDescent="0.25">
      <c r="A7" s="200"/>
      <c r="B7" s="148" t="s">
        <v>897</v>
      </c>
      <c r="C7" s="151">
        <f t="shared" si="1"/>
        <v>297280.94</v>
      </c>
      <c r="D7" s="151" t="e">
        <f>E7+#REF!+#REF!</f>
        <v>#REF!</v>
      </c>
      <c r="E7" s="151" t="e">
        <f>F7+K7+#REF!</f>
        <v>#REF!</v>
      </c>
      <c r="F7" s="151">
        <f t="shared" si="0"/>
        <v>209529.57582</v>
      </c>
      <c r="G7" s="152">
        <v>17942.412539999998</v>
      </c>
      <c r="H7" s="152">
        <v>10240.023279999999</v>
      </c>
      <c r="I7" s="152">
        <v>108940.64</v>
      </c>
      <c r="J7" s="152">
        <v>72406.5</v>
      </c>
      <c r="K7" s="152">
        <v>13981.9</v>
      </c>
      <c r="L7" s="151">
        <v>8873</v>
      </c>
      <c r="M7" s="151">
        <v>16810</v>
      </c>
      <c r="N7" s="151">
        <v>6691.3</v>
      </c>
      <c r="O7" s="151">
        <v>18904.05</v>
      </c>
      <c r="P7" s="151">
        <v>50673.55</v>
      </c>
    </row>
    <row r="8" spans="1:33" ht="15.95" customHeight="1" x14ac:dyDescent="0.25">
      <c r="A8" s="200"/>
      <c r="B8" s="148" t="s">
        <v>898</v>
      </c>
      <c r="C8" s="151">
        <f t="shared" si="1"/>
        <v>202301.59999999998</v>
      </c>
      <c r="D8" s="151" t="e">
        <f>E8+#REF!+#REF!</f>
        <v>#REF!</v>
      </c>
      <c r="E8" s="151" t="e">
        <f>F8+K8+#REF!</f>
        <v>#REF!</v>
      </c>
      <c r="F8" s="151">
        <f t="shared" si="0"/>
        <v>102861.86035999999</v>
      </c>
      <c r="G8" s="152">
        <v>1560.4819300000001</v>
      </c>
      <c r="H8" s="152">
        <v>6944.7284299999992</v>
      </c>
      <c r="I8" s="152">
        <v>78917.149999999994</v>
      </c>
      <c r="J8" s="152">
        <v>15439.5</v>
      </c>
      <c r="K8" s="152">
        <v>17415.080000000002</v>
      </c>
      <c r="L8" s="151">
        <v>9545.5</v>
      </c>
      <c r="M8" s="151">
        <v>15920</v>
      </c>
      <c r="N8" s="151">
        <v>4835.6000000000004</v>
      </c>
      <c r="O8" s="151">
        <v>23664.41</v>
      </c>
      <c r="P8" s="151">
        <v>36564.36</v>
      </c>
    </row>
    <row r="9" spans="1:33" ht="15.95" customHeight="1" x14ac:dyDescent="0.25">
      <c r="A9" s="200"/>
      <c r="B9" s="148" t="s">
        <v>899</v>
      </c>
      <c r="C9" s="151">
        <f t="shared" si="1"/>
        <v>354846.29000000004</v>
      </c>
      <c r="D9" s="151" t="e">
        <f>E9+#REF!+#REF!</f>
        <v>#REF!</v>
      </c>
      <c r="E9" s="151" t="e">
        <f>F9+K9+#REF!</f>
        <v>#REF!</v>
      </c>
      <c r="F9" s="151">
        <f t="shared" si="0"/>
        <v>239877.99131000001</v>
      </c>
      <c r="G9" s="152">
        <v>1588.4995800000002</v>
      </c>
      <c r="H9" s="152">
        <v>9047.4917300000016</v>
      </c>
      <c r="I9" s="152">
        <v>119322.5</v>
      </c>
      <c r="J9" s="152">
        <v>109919.5</v>
      </c>
      <c r="K9" s="152">
        <v>15385.17</v>
      </c>
      <c r="L9" s="151">
        <v>10939.5</v>
      </c>
      <c r="M9" s="151">
        <v>15770</v>
      </c>
      <c r="N9" s="151">
        <v>6110</v>
      </c>
      <c r="O9" s="151">
        <v>16762.37</v>
      </c>
      <c r="P9" s="151">
        <v>60637.25</v>
      </c>
    </row>
    <row r="10" spans="1:33" ht="15.95" customHeight="1" x14ac:dyDescent="0.25">
      <c r="A10" s="200"/>
      <c r="B10" s="148" t="s">
        <v>900</v>
      </c>
      <c r="C10" s="151">
        <f t="shared" si="1"/>
        <v>376481.74</v>
      </c>
      <c r="D10" s="151" t="e">
        <f>E10+#REF!+#REF!</f>
        <v>#REF!</v>
      </c>
      <c r="E10" s="151" t="e">
        <f>F10+K10+#REF!</f>
        <v>#REF!</v>
      </c>
      <c r="F10" s="151">
        <f t="shared" si="0"/>
        <v>278453.87818999996</v>
      </c>
      <c r="G10" s="152">
        <v>12431.395200000001</v>
      </c>
      <c r="H10" s="152">
        <v>12866.832989999999</v>
      </c>
      <c r="I10" s="152">
        <v>175122.65</v>
      </c>
      <c r="J10" s="152">
        <v>78033</v>
      </c>
      <c r="K10" s="152">
        <v>15201.2</v>
      </c>
      <c r="L10" s="151">
        <v>12663</v>
      </c>
      <c r="M10" s="151">
        <v>17390</v>
      </c>
      <c r="N10" s="151">
        <v>6712.41</v>
      </c>
      <c r="O10" s="151">
        <v>6995.77</v>
      </c>
      <c r="P10" s="151">
        <v>64363.71</v>
      </c>
    </row>
    <row r="11" spans="1:33" ht="15.95" customHeight="1" x14ac:dyDescent="0.25">
      <c r="A11" s="200"/>
      <c r="B11" s="148" t="s">
        <v>901</v>
      </c>
      <c r="C11" s="151">
        <f t="shared" si="1"/>
        <v>425267.24</v>
      </c>
      <c r="D11" s="151" t="e">
        <f>E11+#REF!+#REF!</f>
        <v>#REF!</v>
      </c>
      <c r="E11" s="151" t="e">
        <f>F11+K11+#REF!</f>
        <v>#REF!</v>
      </c>
      <c r="F11" s="151">
        <f t="shared" si="0"/>
        <v>167309.45559999999</v>
      </c>
      <c r="G11" s="152">
        <v>1136.06114</v>
      </c>
      <c r="H11" s="152">
        <v>6772.7244599999995</v>
      </c>
      <c r="I11" s="152">
        <v>130697.67</v>
      </c>
      <c r="J11" s="152">
        <v>28703</v>
      </c>
      <c r="K11" s="152">
        <v>17490.099999999999</v>
      </c>
      <c r="L11" s="151">
        <v>15013.05</v>
      </c>
      <c r="M11" s="151">
        <v>15610</v>
      </c>
      <c r="N11" s="151">
        <v>6937.7</v>
      </c>
      <c r="O11" s="151">
        <v>6209.2</v>
      </c>
      <c r="P11" s="151">
        <v>204606.52</v>
      </c>
    </row>
    <row r="12" spans="1:33" ht="15.95" customHeight="1" x14ac:dyDescent="0.25">
      <c r="A12" s="200"/>
      <c r="B12" s="148" t="s">
        <v>902</v>
      </c>
      <c r="C12" s="151">
        <f t="shared" si="1"/>
        <v>460746.70000000007</v>
      </c>
      <c r="D12" s="151" t="e">
        <f>E12+#REF!+#REF!</f>
        <v>#REF!</v>
      </c>
      <c r="E12" s="151" t="e">
        <f>F12+K12+#REF!</f>
        <v>#REF!</v>
      </c>
      <c r="F12" s="151">
        <f t="shared" si="0"/>
        <v>275688.17601</v>
      </c>
      <c r="G12" s="152">
        <v>1338.4192599999999</v>
      </c>
      <c r="H12" s="152">
        <v>6850.4267499999996</v>
      </c>
      <c r="I12" s="152">
        <v>73005.33</v>
      </c>
      <c r="J12" s="152">
        <v>194494</v>
      </c>
      <c r="K12" s="152">
        <v>22926.400000000001</v>
      </c>
      <c r="L12" s="151">
        <v>8037</v>
      </c>
      <c r="M12" s="151">
        <v>14220</v>
      </c>
      <c r="N12" s="151">
        <v>7623.9</v>
      </c>
      <c r="O12" s="151">
        <v>12224.35</v>
      </c>
      <c r="P12" s="151">
        <v>128215.72</v>
      </c>
    </row>
    <row r="13" spans="1:33" ht="15.95" customHeight="1" x14ac:dyDescent="0.25">
      <c r="A13" s="200"/>
      <c r="B13" s="153" t="s">
        <v>903</v>
      </c>
      <c r="C13" s="151">
        <f t="shared" si="1"/>
        <v>179217.62</v>
      </c>
      <c r="D13" s="151" t="e">
        <f>E13+#REF!+#REF!</f>
        <v>#REF!</v>
      </c>
      <c r="E13" s="151" t="e">
        <f>F13+K13+#REF!</f>
        <v>#REF!</v>
      </c>
      <c r="F13" s="151">
        <f t="shared" si="0"/>
        <v>100495.54472000001</v>
      </c>
      <c r="G13" s="152">
        <v>13042.1813</v>
      </c>
      <c r="H13" s="152">
        <v>13487.29342</v>
      </c>
      <c r="I13" s="152">
        <v>53639.07</v>
      </c>
      <c r="J13" s="152">
        <v>20327</v>
      </c>
      <c r="K13" s="152">
        <v>12533.9</v>
      </c>
      <c r="L13" s="151">
        <v>9529</v>
      </c>
      <c r="M13" s="151">
        <v>12710</v>
      </c>
      <c r="N13" s="151">
        <v>8105.6</v>
      </c>
      <c r="O13" s="151">
        <v>18033.5</v>
      </c>
      <c r="P13" s="151">
        <v>44339.55</v>
      </c>
    </row>
    <row r="14" spans="1:33" ht="15.95" customHeight="1" x14ac:dyDescent="0.25">
      <c r="A14" s="200"/>
      <c r="B14" s="153" t="s">
        <v>904</v>
      </c>
      <c r="C14" s="151">
        <f t="shared" si="1"/>
        <v>202469.37</v>
      </c>
      <c r="D14" s="151" t="e">
        <f>E14+#REF!+#REF!</f>
        <v>#REF!</v>
      </c>
      <c r="E14" s="151" t="e">
        <f>F14+K14+#REF!</f>
        <v>#REF!</v>
      </c>
      <c r="F14" s="151">
        <f t="shared" si="0"/>
        <v>117616.98384</v>
      </c>
      <c r="G14" s="152">
        <v>1287.1883599999999</v>
      </c>
      <c r="H14" s="152">
        <v>6804.0254799999993</v>
      </c>
      <c r="I14" s="152">
        <v>46735.71</v>
      </c>
      <c r="J14" s="152">
        <v>62790.06</v>
      </c>
      <c r="K14" s="152">
        <v>11235.5</v>
      </c>
      <c r="L14" s="151">
        <v>8108</v>
      </c>
      <c r="M14" s="151">
        <v>11410</v>
      </c>
      <c r="N14" s="151">
        <v>7469</v>
      </c>
      <c r="O14" s="151">
        <v>17012.900000000001</v>
      </c>
      <c r="P14" s="151">
        <v>37708.199999999997</v>
      </c>
    </row>
    <row r="15" spans="1:33" ht="15.95" customHeight="1" x14ac:dyDescent="0.25">
      <c r="A15" s="200"/>
      <c r="B15" s="153" t="s">
        <v>905</v>
      </c>
      <c r="C15" s="151">
        <f t="shared" si="1"/>
        <v>476676.57999999996</v>
      </c>
      <c r="D15" s="151" t="e">
        <f>E15+#REF!+#REF!</f>
        <v>#REF!</v>
      </c>
      <c r="E15" s="151" t="e">
        <f>F15+K15+#REF!</f>
        <v>#REF!</v>
      </c>
      <c r="F15" s="151">
        <f t="shared" si="0"/>
        <v>269786.07292000001</v>
      </c>
      <c r="G15" s="152">
        <v>2622.6515799999997</v>
      </c>
      <c r="H15" s="152">
        <v>7118.1613399999997</v>
      </c>
      <c r="I15" s="152">
        <v>185052.78</v>
      </c>
      <c r="J15" s="152">
        <v>74992.479999999996</v>
      </c>
      <c r="K15" s="152">
        <v>34419.15</v>
      </c>
      <c r="L15" s="151">
        <v>10479</v>
      </c>
      <c r="M15" s="151">
        <v>12580</v>
      </c>
      <c r="N15" s="151">
        <v>11569.35</v>
      </c>
      <c r="O15" s="151">
        <v>15702.97</v>
      </c>
      <c r="P15" s="151">
        <v>131880.85</v>
      </c>
    </row>
    <row r="16" spans="1:33" ht="15.95" customHeight="1" x14ac:dyDescent="0.25">
      <c r="A16" s="200"/>
      <c r="B16" s="154" t="str">
        <f>IF(L!$A$1=1,L!B139,IF(L!$A$1=2,L!C139,L!D139))</f>
        <v>Gjithsej 2015</v>
      </c>
      <c r="C16" s="155">
        <f t="shared" si="1"/>
        <v>3627759.1799999997</v>
      </c>
      <c r="D16" s="155" t="e">
        <f>E16+#REF!+#REF!</f>
        <v>#REF!</v>
      </c>
      <c r="E16" s="155" t="e">
        <f>F16+K16+#REF!</f>
        <v>#REF!</v>
      </c>
      <c r="F16" s="155">
        <f>SUM(G16:J16)</f>
        <v>2140509.7828399995</v>
      </c>
      <c r="G16" s="156">
        <f t="shared" ref="G16:L16" si="2">SUM(G4:G15)</f>
        <v>67659.604520000008</v>
      </c>
      <c r="H16" s="156">
        <f t="shared" si="2"/>
        <v>108676.84832</v>
      </c>
      <c r="I16" s="156">
        <f t="shared" si="2"/>
        <v>1221167.2899999998</v>
      </c>
      <c r="J16" s="156">
        <f t="shared" si="2"/>
        <v>743006.04</v>
      </c>
      <c r="K16" s="156">
        <f t="shared" si="2"/>
        <v>196113.96999999997</v>
      </c>
      <c r="L16" s="156">
        <f t="shared" si="2"/>
        <v>127854.05</v>
      </c>
      <c r="M16" s="156">
        <f>SUM(M4:M15)</f>
        <v>165600</v>
      </c>
      <c r="N16" s="156">
        <f>SUM(N4:N15)</f>
        <v>85744.16</v>
      </c>
      <c r="O16" s="156">
        <f>SUM(O4:O15)</f>
        <v>188826.74</v>
      </c>
      <c r="P16" s="156">
        <f>SUM(P4:P15)</f>
        <v>899446.92999999993</v>
      </c>
    </row>
    <row r="17" spans="1:16" ht="15.95" customHeight="1" x14ac:dyDescent="0.25">
      <c r="A17" s="197">
        <v>2016</v>
      </c>
      <c r="B17" s="148" t="s">
        <v>894</v>
      </c>
      <c r="C17" s="151">
        <f t="shared" si="1"/>
        <v>206232.46000000002</v>
      </c>
      <c r="D17" s="151" t="e">
        <f>E17+#REF!+#REF!</f>
        <v>#REF!</v>
      </c>
      <c r="E17" s="151" t="e">
        <f>F17+K17+#REF!</f>
        <v>#REF!</v>
      </c>
      <c r="F17" s="151">
        <f>SUM(G17:J17)</f>
        <v>150342.89160999999</v>
      </c>
      <c r="G17" s="152">
        <v>15251.18058</v>
      </c>
      <c r="H17" s="152">
        <v>13031.141030000001</v>
      </c>
      <c r="I17" s="152">
        <v>95215.57</v>
      </c>
      <c r="J17" s="152">
        <v>26845</v>
      </c>
      <c r="K17" s="152">
        <v>7774</v>
      </c>
      <c r="L17" s="151">
        <v>9694</v>
      </c>
      <c r="M17" s="151">
        <v>10100</v>
      </c>
      <c r="N17" s="151">
        <v>6091.5</v>
      </c>
      <c r="O17" s="151">
        <v>16687.39</v>
      </c>
      <c r="P17" s="151">
        <v>33825</v>
      </c>
    </row>
    <row r="18" spans="1:16" ht="15.95" customHeight="1" x14ac:dyDescent="0.25">
      <c r="A18" s="197"/>
      <c r="B18" s="148" t="s">
        <v>895</v>
      </c>
      <c r="C18" s="151">
        <f t="shared" si="1"/>
        <v>262932.55</v>
      </c>
      <c r="D18" s="151" t="e">
        <f>E18+#REF!+#REF!</f>
        <v>#REF!</v>
      </c>
      <c r="E18" s="151" t="e">
        <f>F18+K18+#REF!</f>
        <v>#REF!</v>
      </c>
      <c r="F18" s="151">
        <f t="shared" ref="F18:F27" si="3">SUM(G18:J18)</f>
        <v>167044.96464999998</v>
      </c>
      <c r="G18" s="152">
        <v>1357.4330199999999</v>
      </c>
      <c r="H18" s="152">
        <v>6976.1516299999994</v>
      </c>
      <c r="I18" s="152">
        <v>71237.98</v>
      </c>
      <c r="J18" s="152">
        <v>87473.4</v>
      </c>
      <c r="K18" s="152">
        <v>17784.2</v>
      </c>
      <c r="L18" s="151">
        <v>9708.5</v>
      </c>
      <c r="M18" s="151">
        <v>11230</v>
      </c>
      <c r="N18" s="151">
        <v>8520.34</v>
      </c>
      <c r="O18" s="151">
        <v>15265.99</v>
      </c>
      <c r="P18" s="151">
        <v>41712.14</v>
      </c>
    </row>
    <row r="19" spans="1:16" ht="15.95" customHeight="1" x14ac:dyDescent="0.25">
      <c r="A19" s="197"/>
      <c r="B19" s="148" t="s">
        <v>896</v>
      </c>
      <c r="C19" s="151">
        <f t="shared" si="1"/>
        <v>522451.81</v>
      </c>
      <c r="D19" s="151" t="e">
        <f>E19+#REF!+#REF!</f>
        <v>#REF!</v>
      </c>
      <c r="E19" s="151" t="e">
        <f>F19+K19+#REF!</f>
        <v>#REF!</v>
      </c>
      <c r="F19" s="151">
        <f t="shared" si="3"/>
        <v>334717.23701000004</v>
      </c>
      <c r="G19" s="152">
        <v>3607.2755000000002</v>
      </c>
      <c r="H19" s="152">
        <v>7759.6815100000003</v>
      </c>
      <c r="I19" s="152">
        <v>140412.32</v>
      </c>
      <c r="J19" s="152">
        <v>182937.96</v>
      </c>
      <c r="K19" s="152">
        <v>15010.3</v>
      </c>
      <c r="L19" s="151">
        <v>10169.049999999999</v>
      </c>
      <c r="M19" s="151">
        <v>15250</v>
      </c>
      <c r="N19" s="151">
        <v>10299.379999999999</v>
      </c>
      <c r="O19" s="151">
        <v>21135.16</v>
      </c>
      <c r="P19" s="151">
        <v>127237.64</v>
      </c>
    </row>
    <row r="20" spans="1:16" ht="15.95" customHeight="1" x14ac:dyDescent="0.25">
      <c r="A20" s="197"/>
      <c r="B20" s="148" t="s">
        <v>897</v>
      </c>
      <c r="C20" s="151">
        <f t="shared" si="1"/>
        <v>411654.81999999995</v>
      </c>
      <c r="D20" s="151" t="e">
        <f>E20+#REF!+#REF!</f>
        <v>#REF!</v>
      </c>
      <c r="E20" s="151" t="e">
        <f>F20+K20+#REF!</f>
        <v>#REF!</v>
      </c>
      <c r="F20" s="151">
        <f t="shared" si="3"/>
        <v>335200.71216999996</v>
      </c>
      <c r="G20" s="152">
        <v>20908.77763</v>
      </c>
      <c r="H20" s="152">
        <v>13405.874540000001</v>
      </c>
      <c r="I20" s="152">
        <v>136285.46</v>
      </c>
      <c r="J20" s="152">
        <v>164600.6</v>
      </c>
      <c r="K20" s="152">
        <v>10996.1</v>
      </c>
      <c r="L20" s="151">
        <v>10346.5</v>
      </c>
      <c r="M20" s="151">
        <v>16270</v>
      </c>
      <c r="N20" s="151">
        <v>8315.4699999999993</v>
      </c>
      <c r="O20" s="151">
        <v>18077.25</v>
      </c>
      <c r="P20" s="151">
        <v>46763.44</v>
      </c>
    </row>
    <row r="21" spans="1:16" ht="15.95" customHeight="1" x14ac:dyDescent="0.25">
      <c r="A21" s="197"/>
      <c r="B21" s="148" t="s">
        <v>898</v>
      </c>
      <c r="C21" s="151">
        <f t="shared" si="1"/>
        <v>339031.20999999996</v>
      </c>
      <c r="D21" s="151" t="e">
        <f>E21+#REF!+#REF!</f>
        <v>#REF!</v>
      </c>
      <c r="E21" s="151" t="e">
        <f>F21+K21+#REF!</f>
        <v>#REF!</v>
      </c>
      <c r="F21" s="151">
        <f t="shared" si="3"/>
        <v>234589.40837000002</v>
      </c>
      <c r="G21" s="152">
        <v>1548.36094</v>
      </c>
      <c r="H21" s="152">
        <v>8955.1874299999999</v>
      </c>
      <c r="I21" s="152">
        <v>172253.26</v>
      </c>
      <c r="J21" s="152">
        <v>51832.6</v>
      </c>
      <c r="K21" s="152">
        <v>14956</v>
      </c>
      <c r="L21" s="151">
        <v>10908</v>
      </c>
      <c r="M21" s="151">
        <v>18210</v>
      </c>
      <c r="N21" s="151">
        <v>6225.47</v>
      </c>
      <c r="O21" s="151">
        <v>17769.400000000001</v>
      </c>
      <c r="P21" s="151">
        <v>46876.480000000003</v>
      </c>
    </row>
    <row r="22" spans="1:16" ht="15.95" customHeight="1" x14ac:dyDescent="0.25">
      <c r="A22" s="197"/>
      <c r="B22" s="148" t="s">
        <v>899</v>
      </c>
      <c r="C22" s="151">
        <f t="shared" si="1"/>
        <v>334588.93999999994</v>
      </c>
      <c r="D22" s="151" t="e">
        <f>E22+#REF!+#REF!</f>
        <v>#REF!</v>
      </c>
      <c r="E22" s="151" t="e">
        <f>F22+K22+#REF!</f>
        <v>#REF!</v>
      </c>
      <c r="F22" s="151">
        <f t="shared" si="3"/>
        <v>169792.92010999998</v>
      </c>
      <c r="G22" s="152">
        <v>1382.1673800000001</v>
      </c>
      <c r="H22" s="152">
        <v>8264.4027299999998</v>
      </c>
      <c r="I22" s="152">
        <v>124383.01</v>
      </c>
      <c r="J22" s="152">
        <v>35763.339999999997</v>
      </c>
      <c r="K22" s="152">
        <v>10507.5</v>
      </c>
      <c r="L22" s="151">
        <v>11717.5</v>
      </c>
      <c r="M22" s="151">
        <v>16870</v>
      </c>
      <c r="N22" s="151">
        <v>6984.9</v>
      </c>
      <c r="O22" s="151">
        <v>21046.05</v>
      </c>
      <c r="P22" s="151">
        <v>107316.64</v>
      </c>
    </row>
    <row r="23" spans="1:16" ht="15.95" customHeight="1" x14ac:dyDescent="0.25">
      <c r="A23" s="197"/>
      <c r="B23" s="148" t="s">
        <v>900</v>
      </c>
      <c r="C23" s="151">
        <f t="shared" si="1"/>
        <v>325395.70999999996</v>
      </c>
      <c r="D23" s="151" t="e">
        <f>E23+#REF!+#REF!</f>
        <v>#REF!</v>
      </c>
      <c r="E23" s="151" t="e">
        <f>F23+K23+#REF!</f>
        <v>#REF!</v>
      </c>
      <c r="F23" s="151">
        <f t="shared" si="3"/>
        <v>258054.94881</v>
      </c>
      <c r="G23" s="152">
        <v>14001.722540000002</v>
      </c>
      <c r="H23" s="152">
        <v>14451.756269999996</v>
      </c>
      <c r="I23" s="152">
        <v>221591.47</v>
      </c>
      <c r="J23" s="152">
        <v>8010</v>
      </c>
      <c r="K23" s="152">
        <v>9843.5</v>
      </c>
      <c r="L23" s="151">
        <v>12482</v>
      </c>
      <c r="M23" s="151">
        <v>17650</v>
      </c>
      <c r="N23" s="151">
        <v>8059</v>
      </c>
      <c r="O23" s="151">
        <v>5795.1</v>
      </c>
      <c r="P23" s="151">
        <v>41964.639999999999</v>
      </c>
    </row>
    <row r="24" spans="1:16" ht="15.95" customHeight="1" x14ac:dyDescent="0.25">
      <c r="A24" s="197"/>
      <c r="B24" s="148" t="s">
        <v>901</v>
      </c>
      <c r="C24" s="151">
        <f t="shared" si="1"/>
        <v>627477.14999999991</v>
      </c>
      <c r="D24" s="151" t="e">
        <f>E24+#REF!+#REF!</f>
        <v>#REF!</v>
      </c>
      <c r="E24" s="151" t="e">
        <f>F24+K24+#REF!</f>
        <v>#REF!</v>
      </c>
      <c r="F24" s="151">
        <f t="shared" si="3"/>
        <v>510789.93315999996</v>
      </c>
      <c r="G24" s="152">
        <v>1466.43542</v>
      </c>
      <c r="H24" s="152">
        <v>9565.837739999999</v>
      </c>
      <c r="I24" s="152">
        <v>381313.16</v>
      </c>
      <c r="J24" s="152">
        <v>118444.5</v>
      </c>
      <c r="K24" s="152">
        <v>21626</v>
      </c>
      <c r="L24" s="151">
        <v>16565.5</v>
      </c>
      <c r="M24" s="151">
        <v>19510</v>
      </c>
      <c r="N24" s="151">
        <v>10436.06</v>
      </c>
      <c r="O24" s="151">
        <v>1133.95</v>
      </c>
      <c r="P24" s="151">
        <v>58447.98</v>
      </c>
    </row>
    <row r="25" spans="1:16" ht="15.95" customHeight="1" x14ac:dyDescent="0.25">
      <c r="A25" s="197"/>
      <c r="B25" s="148" t="s">
        <v>902</v>
      </c>
      <c r="C25" s="151">
        <f t="shared" si="1"/>
        <v>527337.79999999993</v>
      </c>
      <c r="D25" s="151" t="e">
        <f>E25+#REF!+#REF!</f>
        <v>#REF!</v>
      </c>
      <c r="E25" s="151" t="e">
        <f>F25+K25+#REF!</f>
        <v>#REF!</v>
      </c>
      <c r="F25" s="151">
        <f>SUM(G25:J25)</f>
        <v>379057.43969000003</v>
      </c>
      <c r="G25" s="152">
        <v>5541.6270999999997</v>
      </c>
      <c r="H25" s="152">
        <v>8897.4525900000008</v>
      </c>
      <c r="I25" s="152">
        <v>219284.96</v>
      </c>
      <c r="J25" s="152">
        <v>145333.4</v>
      </c>
      <c r="K25" s="152">
        <v>15754.25</v>
      </c>
      <c r="L25" s="151">
        <v>10513</v>
      </c>
      <c r="M25" s="151">
        <v>15150</v>
      </c>
      <c r="N25" s="151">
        <v>7947.66</v>
      </c>
      <c r="O25" s="151">
        <v>14955.55</v>
      </c>
      <c r="P25" s="151">
        <v>98398.98</v>
      </c>
    </row>
    <row r="26" spans="1:16" ht="15.95" customHeight="1" x14ac:dyDescent="0.25">
      <c r="A26" s="197"/>
      <c r="B26" s="153" t="s">
        <v>903</v>
      </c>
      <c r="C26" s="151">
        <f t="shared" si="1"/>
        <v>171973.18</v>
      </c>
      <c r="D26" s="151" t="e">
        <f>E26+#REF!+#REF!</f>
        <v>#REF!</v>
      </c>
      <c r="E26" s="151" t="e">
        <f>F26+K26+#REF!</f>
        <v>#REF!</v>
      </c>
      <c r="F26" s="151">
        <f t="shared" si="3"/>
        <v>95971.712680000011</v>
      </c>
      <c r="G26" s="152">
        <v>14092.23515</v>
      </c>
      <c r="H26" s="152">
        <v>14382.62753</v>
      </c>
      <c r="I26" s="152">
        <v>47159.55</v>
      </c>
      <c r="J26" s="152">
        <v>20337.3</v>
      </c>
      <c r="K26" s="152">
        <v>6635.5</v>
      </c>
      <c r="L26" s="151">
        <v>10449.549999999999</v>
      </c>
      <c r="M26" s="151">
        <v>13960</v>
      </c>
      <c r="N26" s="157">
        <v>9588.76</v>
      </c>
      <c r="O26" s="151">
        <v>19212.400000000001</v>
      </c>
      <c r="P26" s="151">
        <v>44630.12</v>
      </c>
    </row>
    <row r="27" spans="1:16" ht="15.95" customHeight="1" x14ac:dyDescent="0.25">
      <c r="A27" s="197"/>
      <c r="B27" s="153" t="s">
        <v>904</v>
      </c>
      <c r="C27" s="151">
        <f t="shared" si="1"/>
        <v>164218.46999999997</v>
      </c>
      <c r="D27" s="151" t="e">
        <f>E27+#REF!+#REF!</f>
        <v>#REF!</v>
      </c>
      <c r="E27" s="151" t="e">
        <f>F27+K27+#REF!</f>
        <v>#REF!</v>
      </c>
      <c r="F27" s="151">
        <f t="shared" si="3"/>
        <v>77678.35097</v>
      </c>
      <c r="G27" s="152">
        <v>1004.73377</v>
      </c>
      <c r="H27" s="152">
        <v>9293.1872000000003</v>
      </c>
      <c r="I27" s="152">
        <v>42186.43</v>
      </c>
      <c r="J27" s="152">
        <v>25194</v>
      </c>
      <c r="K27" s="152">
        <v>7315.9</v>
      </c>
      <c r="L27" s="151">
        <v>9813.0499999999993</v>
      </c>
      <c r="M27" s="151">
        <v>13060</v>
      </c>
      <c r="N27" s="151">
        <v>7914.26</v>
      </c>
      <c r="O27" s="151">
        <v>17722.05</v>
      </c>
      <c r="P27" s="151">
        <v>41012.78</v>
      </c>
    </row>
    <row r="28" spans="1:16" ht="15.95" customHeight="1" x14ac:dyDescent="0.25">
      <c r="A28" s="197"/>
      <c r="B28" s="153" t="s">
        <v>905</v>
      </c>
      <c r="C28" s="151">
        <f t="shared" si="1"/>
        <v>333795.81</v>
      </c>
      <c r="D28" s="151" t="e">
        <f>E28+#REF!+#REF!</f>
        <v>#REF!</v>
      </c>
      <c r="E28" s="151" t="e">
        <f>F28+K28+#REF!+2135.3372</f>
        <v>#REF!</v>
      </c>
      <c r="F28" s="151">
        <f>SUM(G28:J28)</f>
        <v>176825.09630999999</v>
      </c>
      <c r="G28" s="158">
        <f>660.581760000001-5.1806</f>
        <v>655.40116000000103</v>
      </c>
      <c r="H28" s="158">
        <v>8998.6451499999966</v>
      </c>
      <c r="I28" s="158">
        <v>146978.04999999999</v>
      </c>
      <c r="J28" s="158">
        <v>20193</v>
      </c>
      <c r="K28" s="152">
        <v>27579.1</v>
      </c>
      <c r="L28" s="157">
        <v>10843</v>
      </c>
      <c r="M28" s="151">
        <v>12820</v>
      </c>
      <c r="N28" s="157">
        <v>14504.36</v>
      </c>
      <c r="O28" s="157">
        <v>17020.3</v>
      </c>
      <c r="P28" s="157">
        <v>83858</v>
      </c>
    </row>
    <row r="29" spans="1:16" ht="15.95" customHeight="1" x14ac:dyDescent="0.25">
      <c r="A29" s="197"/>
      <c r="B29" s="153"/>
      <c r="C29" s="155">
        <f t="shared" si="1"/>
        <v>4227089.91</v>
      </c>
      <c r="D29" s="155" t="e">
        <f>E29+#REF!+#REF!</f>
        <v>#REF!</v>
      </c>
      <c r="E29" s="155" t="e">
        <f>F29+K29+#REF!</f>
        <v>#REF!</v>
      </c>
      <c r="F29" s="155">
        <f>SUM(G29:J29)</f>
        <v>2890065.6155400001</v>
      </c>
      <c r="G29" s="156">
        <f t="shared" ref="G29:L29" si="4">SUM(G17:G28)</f>
        <v>80817.350189999997</v>
      </c>
      <c r="H29" s="156">
        <f t="shared" si="4"/>
        <v>123981.94534999999</v>
      </c>
      <c r="I29" s="156">
        <f t="shared" si="4"/>
        <v>1798301.22</v>
      </c>
      <c r="J29" s="156">
        <f t="shared" si="4"/>
        <v>886965.1</v>
      </c>
      <c r="K29" s="156">
        <f t="shared" si="4"/>
        <v>165782.35</v>
      </c>
      <c r="L29" s="156">
        <f t="shared" si="4"/>
        <v>133209.65000000002</v>
      </c>
      <c r="M29" s="156">
        <f>SUM(M17:M28)</f>
        <v>180080</v>
      </c>
      <c r="N29" s="156">
        <f>SUM(N17:N28)</f>
        <v>104887.15999999999</v>
      </c>
      <c r="O29" s="156">
        <f>SUM(O17:O28)</f>
        <v>185820.58999999997</v>
      </c>
      <c r="P29" s="156">
        <f>SUM(P17:P28)</f>
        <v>772043.84000000008</v>
      </c>
    </row>
    <row r="30" spans="1:16" s="3" customFormat="1" ht="15.95" customHeight="1" x14ac:dyDescent="0.25">
      <c r="A30" s="197">
        <v>2017</v>
      </c>
      <c r="B30" s="148" t="s">
        <v>894</v>
      </c>
      <c r="C30" s="151">
        <f t="shared" si="1"/>
        <v>166396.97</v>
      </c>
      <c r="D30" s="151" t="e">
        <f>E30+#REF!+#REF!</f>
        <v>#REF!</v>
      </c>
      <c r="E30" s="151" t="e">
        <f>F30+K30+#REF!</f>
        <v>#REF!</v>
      </c>
      <c r="F30" s="151">
        <f>SUM(G30:J30)</f>
        <v>115358.71696000001</v>
      </c>
      <c r="G30" s="151">
        <v>14207.96803</v>
      </c>
      <c r="H30" s="151">
        <v>14908.58893</v>
      </c>
      <c r="I30" s="151">
        <v>68308.960000000006</v>
      </c>
      <c r="J30" s="151">
        <v>17933.2</v>
      </c>
      <c r="K30" s="152">
        <v>6383.5</v>
      </c>
      <c r="L30" s="151">
        <v>11893</v>
      </c>
      <c r="M30" s="151">
        <v>10030</v>
      </c>
      <c r="N30" s="151">
        <v>6366.06</v>
      </c>
      <c r="O30" s="151">
        <v>16088.25</v>
      </c>
      <c r="P30" s="151">
        <v>29394</v>
      </c>
    </row>
    <row r="31" spans="1:16" s="3" customFormat="1" ht="15.95" customHeight="1" x14ac:dyDescent="0.25">
      <c r="A31" s="197"/>
      <c r="B31" s="148" t="s">
        <v>895</v>
      </c>
      <c r="C31" s="151">
        <f t="shared" si="1"/>
        <v>230452.84</v>
      </c>
      <c r="D31" s="151" t="e">
        <f>E31+#REF!+#REF!</f>
        <v>#REF!</v>
      </c>
      <c r="E31" s="151" t="e">
        <f>F31+K31+#REF!</f>
        <v>#REF!</v>
      </c>
      <c r="F31" s="151">
        <f t="shared" ref="F31:F34" si="5">SUM(G31:J31)</f>
        <v>148101.07269</v>
      </c>
      <c r="G31" s="151">
        <v>326.72095999999999</v>
      </c>
      <c r="H31" s="151">
        <v>8580.42173</v>
      </c>
      <c r="I31" s="151">
        <v>106243.53</v>
      </c>
      <c r="J31" s="151">
        <v>32950.400000000001</v>
      </c>
      <c r="K31" s="152">
        <v>5230.82</v>
      </c>
      <c r="L31" s="151">
        <v>9550.0499999999993</v>
      </c>
      <c r="M31" s="151">
        <v>11770</v>
      </c>
      <c r="N31" s="151">
        <v>8400.56</v>
      </c>
      <c r="O31" s="151">
        <v>15148.23</v>
      </c>
      <c r="P31" s="151">
        <v>41159.25</v>
      </c>
    </row>
    <row r="32" spans="1:16" s="3" customFormat="1" ht="15.95" customHeight="1" x14ac:dyDescent="0.25">
      <c r="A32" s="197"/>
      <c r="B32" s="148" t="s">
        <v>896</v>
      </c>
      <c r="C32" s="157">
        <f t="shared" si="1"/>
        <v>534749.82999999996</v>
      </c>
      <c r="D32" s="151" t="e">
        <f>E32+#REF!+#REF!</f>
        <v>#REF!</v>
      </c>
      <c r="E32" s="151" t="e">
        <f>F32+K32+#REF!</f>
        <v>#REF!</v>
      </c>
      <c r="F32" s="151">
        <f t="shared" si="5"/>
        <v>379848.24904999998</v>
      </c>
      <c r="G32" s="151">
        <v>4315.2796500000004</v>
      </c>
      <c r="H32" s="151">
        <v>9753.1394</v>
      </c>
      <c r="I32" s="157">
        <v>186814.83</v>
      </c>
      <c r="J32" s="151">
        <v>178965</v>
      </c>
      <c r="K32" s="152">
        <v>33099.25</v>
      </c>
      <c r="L32" s="151">
        <v>13326.5</v>
      </c>
      <c r="M32" s="151">
        <v>16480</v>
      </c>
      <c r="N32" s="151">
        <v>10383.36</v>
      </c>
      <c r="O32" s="151">
        <v>17013.419999999998</v>
      </c>
      <c r="P32" s="151">
        <v>78667.47</v>
      </c>
    </row>
    <row r="33" spans="1:18" s="3" customFormat="1" ht="15.95" customHeight="1" x14ac:dyDescent="0.25">
      <c r="A33" s="197"/>
      <c r="B33" s="148" t="s">
        <v>897</v>
      </c>
      <c r="C33" s="151">
        <f t="shared" si="1"/>
        <v>299344.38</v>
      </c>
      <c r="D33" s="151" t="e">
        <f>E33+#REF!+#REF!</f>
        <v>#REF!</v>
      </c>
      <c r="E33" s="151" t="e">
        <f>F33+K33+#REF!</f>
        <v>#REF!</v>
      </c>
      <c r="F33" s="151">
        <f t="shared" si="5"/>
        <v>220788.73897000001</v>
      </c>
      <c r="G33" s="151">
        <v>17455.808850000001</v>
      </c>
      <c r="H33" s="151">
        <v>15820.380120000002</v>
      </c>
      <c r="I33" s="151">
        <v>107139.55</v>
      </c>
      <c r="J33" s="151">
        <v>80373</v>
      </c>
      <c r="K33" s="152">
        <v>19375</v>
      </c>
      <c r="L33" s="151">
        <v>8427</v>
      </c>
      <c r="M33" s="151">
        <v>15260</v>
      </c>
      <c r="N33" s="151">
        <v>6643.5</v>
      </c>
      <c r="O33" s="159">
        <v>21649.03</v>
      </c>
      <c r="P33" s="151">
        <v>40477.300000000003</v>
      </c>
      <c r="R33" s="124"/>
    </row>
    <row r="34" spans="1:18" s="3" customFormat="1" ht="15.95" customHeight="1" x14ac:dyDescent="0.25">
      <c r="A34" s="197"/>
      <c r="B34" s="148" t="s">
        <v>898</v>
      </c>
      <c r="C34" s="151">
        <f t="shared" si="1"/>
        <v>326302.84000000003</v>
      </c>
      <c r="D34" s="151" t="e">
        <f>E34+#REF!+#REF!</f>
        <v>#REF!</v>
      </c>
      <c r="E34" s="151" t="e">
        <f>F34+K34+#REF!</f>
        <v>#REF!</v>
      </c>
      <c r="F34" s="151">
        <f t="shared" si="5"/>
        <v>219713.2444</v>
      </c>
      <c r="G34" s="151">
        <v>889.63575000000003</v>
      </c>
      <c r="H34" s="151">
        <v>9382.2986500000006</v>
      </c>
      <c r="I34" s="151">
        <v>94718.31</v>
      </c>
      <c r="J34" s="151">
        <v>114723</v>
      </c>
      <c r="K34" s="152">
        <v>10701.16</v>
      </c>
      <c r="L34" s="151">
        <v>10796</v>
      </c>
      <c r="M34" s="151">
        <v>18980</v>
      </c>
      <c r="N34" s="157">
        <v>7377.82</v>
      </c>
      <c r="O34" s="151">
        <v>19931.55</v>
      </c>
      <c r="P34" s="151">
        <v>49075</v>
      </c>
    </row>
    <row r="35" spans="1:18" s="3" customFormat="1" ht="15.95" customHeight="1" x14ac:dyDescent="0.25">
      <c r="A35" s="197"/>
      <c r="B35" s="148" t="s">
        <v>899</v>
      </c>
      <c r="C35" s="151">
        <f t="shared" si="1"/>
        <v>261845.35</v>
      </c>
      <c r="D35" s="151" t="e">
        <f>E35+#REF!+#REF!</f>
        <v>#REF!</v>
      </c>
      <c r="E35" s="151" t="e">
        <f>F35+K35+#REF!</f>
        <v>#REF!</v>
      </c>
      <c r="F35" s="151">
        <f>SUM(G35:J35)</f>
        <v>155484.91697999998</v>
      </c>
      <c r="G35" s="151">
        <v>2601.3609299999998</v>
      </c>
      <c r="H35" s="151">
        <v>8699.9960500000016</v>
      </c>
      <c r="I35" s="151">
        <v>117842.56</v>
      </c>
      <c r="J35" s="151">
        <v>26341</v>
      </c>
      <c r="K35" s="152">
        <v>6091.25</v>
      </c>
      <c r="L35" s="151">
        <v>9448</v>
      </c>
      <c r="M35" s="151">
        <v>16710</v>
      </c>
      <c r="N35" s="157">
        <v>7966.32</v>
      </c>
      <c r="O35" s="151">
        <v>15710.22</v>
      </c>
      <c r="P35" s="151">
        <v>61736</v>
      </c>
    </row>
    <row r="36" spans="1:18" s="3" customFormat="1" ht="15.95" customHeight="1" x14ac:dyDescent="0.25">
      <c r="A36" s="197"/>
      <c r="B36" s="148" t="s">
        <v>900</v>
      </c>
      <c r="C36" s="151">
        <f t="shared" si="1"/>
        <v>330863.49</v>
      </c>
      <c r="D36" s="151" t="e">
        <f>E36+#REF!+#REF!</f>
        <v>#REF!</v>
      </c>
      <c r="E36" s="151" t="e">
        <f>F36+K36+#REF!</f>
        <v>#REF!</v>
      </c>
      <c r="F36" s="151">
        <f>SUM(G36:J36)</f>
        <v>238900.62445</v>
      </c>
      <c r="G36" s="151">
        <v>15748.313610000001</v>
      </c>
      <c r="H36" s="151">
        <v>15119.66084</v>
      </c>
      <c r="I36" s="151">
        <v>149731.04999999999</v>
      </c>
      <c r="J36" s="151">
        <v>58301.599999999999</v>
      </c>
      <c r="K36" s="152">
        <v>15669.5</v>
      </c>
      <c r="L36" s="151">
        <v>12246</v>
      </c>
      <c r="M36" s="151">
        <v>19890</v>
      </c>
      <c r="N36" s="151">
        <v>7529.3</v>
      </c>
      <c r="O36" s="151">
        <v>11176.04</v>
      </c>
      <c r="P36" s="151">
        <v>56320</v>
      </c>
    </row>
    <row r="37" spans="1:18" s="3" customFormat="1" ht="15.95" customHeight="1" x14ac:dyDescent="0.25">
      <c r="A37" s="197"/>
      <c r="B37" s="148" t="s">
        <v>901</v>
      </c>
      <c r="C37" s="151">
        <f t="shared" si="1"/>
        <v>563258.48</v>
      </c>
      <c r="D37" s="151" t="e">
        <f>E37+#REF!+#REF!</f>
        <v>#REF!</v>
      </c>
      <c r="E37" s="151" t="e">
        <f>F37+K37+#REF!</f>
        <v>#REF!</v>
      </c>
      <c r="F37" s="151">
        <f>SUM(G37:J37)</f>
        <v>431980.69758000004</v>
      </c>
      <c r="G37" s="151">
        <v>1608.6910700000001</v>
      </c>
      <c r="H37" s="151">
        <v>10001.44651</v>
      </c>
      <c r="I37" s="151">
        <v>250943.96</v>
      </c>
      <c r="J37" s="151">
        <v>169426.6</v>
      </c>
      <c r="K37" s="152">
        <v>14423.5</v>
      </c>
      <c r="L37" s="151">
        <v>17122</v>
      </c>
      <c r="M37" s="151">
        <v>20350</v>
      </c>
      <c r="N37" s="151">
        <v>10140.86</v>
      </c>
      <c r="O37" s="151">
        <v>1497.81</v>
      </c>
      <c r="P37" s="151">
        <v>79353.75</v>
      </c>
    </row>
    <row r="38" spans="1:18" s="3" customFormat="1" ht="15.95" customHeight="1" x14ac:dyDescent="0.25">
      <c r="A38" s="197"/>
      <c r="B38" s="148" t="s">
        <v>902</v>
      </c>
      <c r="C38" s="151">
        <f t="shared" si="1"/>
        <v>296494.75</v>
      </c>
      <c r="D38" s="151"/>
      <c r="E38" s="151"/>
      <c r="F38" s="151"/>
      <c r="G38" s="151"/>
      <c r="H38" s="151"/>
      <c r="I38" s="151">
        <v>103216.77</v>
      </c>
      <c r="J38" s="151">
        <v>37786.5</v>
      </c>
      <c r="K38" s="151">
        <v>22563.8</v>
      </c>
      <c r="L38" s="151">
        <v>11259</v>
      </c>
      <c r="M38" s="151">
        <v>14990</v>
      </c>
      <c r="N38" s="151">
        <v>7432.46</v>
      </c>
      <c r="O38" s="151">
        <v>12556.22</v>
      </c>
      <c r="P38" s="151">
        <v>86690</v>
      </c>
    </row>
    <row r="39" spans="1:18" s="3" customFormat="1" ht="15.95" customHeight="1" x14ac:dyDescent="0.25">
      <c r="A39" s="197"/>
      <c r="B39" s="153" t="s">
        <v>903</v>
      </c>
      <c r="C39" s="151">
        <f t="shared" si="1"/>
        <v>326538.93</v>
      </c>
      <c r="D39" s="151"/>
      <c r="E39" s="151"/>
      <c r="F39" s="151"/>
      <c r="G39" s="151"/>
      <c r="H39" s="151"/>
      <c r="I39" s="151">
        <v>50070.76</v>
      </c>
      <c r="J39" s="151">
        <v>154222</v>
      </c>
      <c r="K39" s="151">
        <v>13401.72</v>
      </c>
      <c r="L39" s="151">
        <v>13108.83</v>
      </c>
      <c r="M39" s="151">
        <v>16280</v>
      </c>
      <c r="N39" s="151">
        <v>8223.66</v>
      </c>
      <c r="O39" s="151">
        <v>17673.96</v>
      </c>
      <c r="P39" s="151">
        <v>53558</v>
      </c>
    </row>
    <row r="40" spans="1:18" s="3" customFormat="1" ht="15.95" customHeight="1" x14ac:dyDescent="0.25">
      <c r="A40" s="197"/>
      <c r="B40" s="153" t="s">
        <v>904</v>
      </c>
      <c r="C40" s="151">
        <f t="shared" si="1"/>
        <v>167103.91</v>
      </c>
      <c r="D40" s="151"/>
      <c r="E40" s="151"/>
      <c r="F40" s="151"/>
      <c r="G40" s="151"/>
      <c r="H40" s="151"/>
      <c r="I40" s="151">
        <v>47816.55</v>
      </c>
      <c r="J40" s="151">
        <v>27874</v>
      </c>
      <c r="K40" s="151">
        <v>8397.85</v>
      </c>
      <c r="L40" s="151">
        <v>8653</v>
      </c>
      <c r="M40" s="151">
        <v>14620</v>
      </c>
      <c r="N40" s="151">
        <v>8361.06</v>
      </c>
      <c r="O40" s="151">
        <v>16385.7</v>
      </c>
      <c r="P40" s="151">
        <v>34995.75</v>
      </c>
    </row>
    <row r="41" spans="1:18" s="3" customFormat="1" ht="15.95" customHeight="1" x14ac:dyDescent="0.25">
      <c r="A41" s="197"/>
      <c r="B41" s="153" t="s">
        <v>905</v>
      </c>
      <c r="C41" s="151">
        <f t="shared" si="1"/>
        <v>572045.29999999993</v>
      </c>
      <c r="D41" s="151"/>
      <c r="E41" s="151"/>
      <c r="F41" s="151"/>
      <c r="G41" s="151"/>
      <c r="H41" s="151"/>
      <c r="I41" s="151">
        <v>154918</v>
      </c>
      <c r="J41" s="151">
        <v>258666</v>
      </c>
      <c r="K41" s="151">
        <v>20395.62</v>
      </c>
      <c r="L41" s="151">
        <v>10310</v>
      </c>
      <c r="M41" s="151">
        <v>15720</v>
      </c>
      <c r="N41" s="151">
        <v>10864.06</v>
      </c>
      <c r="O41" s="151">
        <v>15222.1</v>
      </c>
      <c r="P41" s="151">
        <v>85949.52</v>
      </c>
    </row>
    <row r="42" spans="1:18" s="3" customFormat="1" ht="15.95" customHeight="1" x14ac:dyDescent="0.25">
      <c r="A42" s="197"/>
      <c r="B42" s="154" t="str">
        <f>IF(L!$A$1=1,L!B165,IF(L!$A$1=2,L!C165,L!D165))</f>
        <v>Gjithsej 2017</v>
      </c>
      <c r="C42" s="155">
        <f t="shared" si="1"/>
        <v>4075397.07</v>
      </c>
      <c r="D42" s="155" t="e">
        <f>E42+#REF!+#REF!</f>
        <v>#REF!</v>
      </c>
      <c r="E42" s="155" t="e">
        <f>F42+K42+#REF!</f>
        <v>#REF!</v>
      </c>
      <c r="F42" s="155">
        <f>SUM(G42:J42)</f>
        <v>2744746.8410799997</v>
      </c>
      <c r="G42" s="156">
        <f t="shared" ref="G42:P42" si="6">SUM(G30:G41)</f>
        <v>57153.778850000002</v>
      </c>
      <c r="H42" s="156">
        <f t="shared" si="6"/>
        <v>92265.932229999991</v>
      </c>
      <c r="I42" s="156">
        <f t="shared" si="6"/>
        <v>1437764.83</v>
      </c>
      <c r="J42" s="156">
        <f t="shared" si="6"/>
        <v>1157562.2999999998</v>
      </c>
      <c r="K42" s="156">
        <f t="shared" si="6"/>
        <v>175732.97</v>
      </c>
      <c r="L42" s="156">
        <f t="shared" si="6"/>
        <v>136139.38</v>
      </c>
      <c r="M42" s="156">
        <f t="shared" si="6"/>
        <v>191080</v>
      </c>
      <c r="N42" s="156">
        <f t="shared" si="6"/>
        <v>99689.02</v>
      </c>
      <c r="O42" s="156">
        <f t="shared" si="6"/>
        <v>180052.53</v>
      </c>
      <c r="P42" s="156">
        <f t="shared" si="6"/>
        <v>697376.04</v>
      </c>
    </row>
    <row r="43" spans="1:18" s="3" customFormat="1" ht="15.95" customHeight="1" x14ac:dyDescent="0.25">
      <c r="A43" s="197">
        <v>2018</v>
      </c>
      <c r="B43" s="148" t="s">
        <v>894</v>
      </c>
      <c r="C43" s="151">
        <f t="shared" ref="C43:C50" si="7">SUM(I43:P43)</f>
        <v>261379.9</v>
      </c>
      <c r="D43" s="151" t="e">
        <f>E43+#REF!+#REF!</f>
        <v>#REF!</v>
      </c>
      <c r="E43" s="151" t="e">
        <f>F43+K43+#REF!</f>
        <v>#REF!</v>
      </c>
      <c r="F43" s="151">
        <f>SUM(G43:J43)</f>
        <v>161288.55696000002</v>
      </c>
      <c r="G43" s="151">
        <v>14207.96803</v>
      </c>
      <c r="H43" s="151">
        <v>14908.58893</v>
      </c>
      <c r="I43" s="151">
        <v>89871</v>
      </c>
      <c r="J43" s="151">
        <v>42301</v>
      </c>
      <c r="K43" s="152">
        <v>18826.14</v>
      </c>
      <c r="L43" s="151">
        <v>11212</v>
      </c>
      <c r="M43" s="151">
        <v>12480</v>
      </c>
      <c r="N43" s="151">
        <v>7304.96</v>
      </c>
      <c r="O43" s="151">
        <v>15325.3</v>
      </c>
      <c r="P43" s="151">
        <v>64059.5</v>
      </c>
    </row>
    <row r="44" spans="1:18" s="3" customFormat="1" ht="15.95" customHeight="1" x14ac:dyDescent="0.25">
      <c r="A44" s="197"/>
      <c r="B44" s="148" t="s">
        <v>895</v>
      </c>
      <c r="C44" s="151">
        <f t="shared" si="7"/>
        <v>228214.49000000002</v>
      </c>
      <c r="D44" s="151" t="e">
        <f>E44+#REF!+#REF!</f>
        <v>#REF!</v>
      </c>
      <c r="E44" s="151" t="e">
        <f>F44+K44+#REF!</f>
        <v>#REF!</v>
      </c>
      <c r="F44" s="151">
        <f t="shared" ref="F44:F47" si="8">SUM(G44:J44)</f>
        <v>115621.60269</v>
      </c>
      <c r="G44" s="151">
        <v>326.72095999999999</v>
      </c>
      <c r="H44" s="151">
        <v>8580.42173</v>
      </c>
      <c r="I44" s="151">
        <v>93221.46</v>
      </c>
      <c r="J44" s="151">
        <v>13493</v>
      </c>
      <c r="K44" s="152">
        <v>20204.57</v>
      </c>
      <c r="L44" s="151">
        <v>8852</v>
      </c>
      <c r="M44" s="151">
        <v>11450.5</v>
      </c>
      <c r="N44" s="151">
        <v>9136.86</v>
      </c>
      <c r="O44" s="151">
        <v>13787.6</v>
      </c>
      <c r="P44" s="151">
        <v>58068.5</v>
      </c>
    </row>
    <row r="45" spans="1:18" s="3" customFormat="1" ht="15.95" customHeight="1" x14ac:dyDescent="0.25">
      <c r="A45" s="197"/>
      <c r="B45" s="148" t="s">
        <v>896</v>
      </c>
      <c r="C45" s="157">
        <f t="shared" si="7"/>
        <v>358471.3</v>
      </c>
      <c r="D45" s="151" t="e">
        <f>E45+#REF!+#REF!</f>
        <v>#REF!</v>
      </c>
      <c r="E45" s="151" t="e">
        <f>F45+K45+#REF!</f>
        <v>#REF!</v>
      </c>
      <c r="F45" s="151">
        <f t="shared" si="8"/>
        <v>212524.79905</v>
      </c>
      <c r="G45" s="151">
        <v>4315.2796500000004</v>
      </c>
      <c r="H45" s="151">
        <v>9753.1394</v>
      </c>
      <c r="I45" s="157">
        <v>94387.38</v>
      </c>
      <c r="J45" s="151">
        <v>104069</v>
      </c>
      <c r="K45" s="152">
        <v>10289.209999999999</v>
      </c>
      <c r="L45" s="151">
        <v>9236</v>
      </c>
      <c r="M45" s="151">
        <v>16640</v>
      </c>
      <c r="N45" s="151">
        <v>8912.4599999999991</v>
      </c>
      <c r="O45" s="151">
        <v>20617</v>
      </c>
      <c r="P45" s="151">
        <v>94320.25</v>
      </c>
    </row>
    <row r="46" spans="1:18" s="3" customFormat="1" ht="15.95" customHeight="1" x14ac:dyDescent="0.25">
      <c r="A46" s="197"/>
      <c r="B46" s="148" t="s">
        <v>897</v>
      </c>
      <c r="C46" s="151">
        <f t="shared" si="7"/>
        <v>367433.38999999996</v>
      </c>
      <c r="D46" s="151" t="e">
        <f>E46+#REF!+#REF!</f>
        <v>#REF!</v>
      </c>
      <c r="E46" s="151" t="e">
        <f>F46+K46+#REF!</f>
        <v>#REF!</v>
      </c>
      <c r="F46" s="151">
        <f t="shared" si="8"/>
        <v>266702.28896999999</v>
      </c>
      <c r="G46" s="151">
        <v>17455.808850000001</v>
      </c>
      <c r="H46" s="151">
        <v>15820.380120000002</v>
      </c>
      <c r="I46" s="151">
        <v>107851.1</v>
      </c>
      <c r="J46" s="151">
        <v>125575</v>
      </c>
      <c r="K46" s="152">
        <v>20322.830000000002</v>
      </c>
      <c r="L46" s="151">
        <v>9954</v>
      </c>
      <c r="M46" s="151">
        <v>16330</v>
      </c>
      <c r="N46" s="151">
        <v>7385.16</v>
      </c>
      <c r="O46" s="160">
        <v>24403.3</v>
      </c>
      <c r="P46" s="151">
        <v>55612</v>
      </c>
    </row>
    <row r="47" spans="1:18" s="3" customFormat="1" ht="15.95" customHeight="1" x14ac:dyDescent="0.25">
      <c r="A47" s="197"/>
      <c r="B47" s="148" t="s">
        <v>898</v>
      </c>
      <c r="C47" s="151">
        <f t="shared" si="7"/>
        <v>298835.88</v>
      </c>
      <c r="D47" s="151" t="e">
        <f>E47+#REF!+#REF!</f>
        <v>#REF!</v>
      </c>
      <c r="E47" s="151" t="e">
        <f>F47+K47+#REF!</f>
        <v>#REF!</v>
      </c>
      <c r="F47" s="151">
        <f t="shared" si="8"/>
        <v>165828.83439999999</v>
      </c>
      <c r="G47" s="151">
        <v>889.63575000000003</v>
      </c>
      <c r="H47" s="151">
        <v>9382.2986500000006</v>
      </c>
      <c r="I47" s="151">
        <v>117983.9</v>
      </c>
      <c r="J47" s="151">
        <v>37573</v>
      </c>
      <c r="K47" s="152">
        <v>19085.22</v>
      </c>
      <c r="L47" s="151">
        <v>10523</v>
      </c>
      <c r="M47" s="151">
        <v>18430</v>
      </c>
      <c r="N47" s="157">
        <v>6879.76</v>
      </c>
      <c r="O47" s="151">
        <v>19175.5</v>
      </c>
      <c r="P47" s="151">
        <v>69185.5</v>
      </c>
    </row>
    <row r="48" spans="1:18" s="3" customFormat="1" ht="15.95" customHeight="1" x14ac:dyDescent="0.25">
      <c r="A48" s="197"/>
      <c r="B48" s="148" t="s">
        <v>899</v>
      </c>
      <c r="C48" s="151">
        <f t="shared" si="7"/>
        <v>297745.23</v>
      </c>
      <c r="D48" s="151" t="e">
        <f>E48+#REF!+#REF!</f>
        <v>#REF!</v>
      </c>
      <c r="E48" s="151" t="e">
        <f>F48+K48+#REF!</f>
        <v>#REF!</v>
      </c>
      <c r="F48" s="151">
        <f>SUM(G48:J48)</f>
        <v>147792.88698000001</v>
      </c>
      <c r="G48" s="151">
        <v>2601.3609299999998</v>
      </c>
      <c r="H48" s="151">
        <v>8699.9960500000016</v>
      </c>
      <c r="I48" s="151">
        <v>121963.53</v>
      </c>
      <c r="J48" s="151">
        <v>14528</v>
      </c>
      <c r="K48" s="152">
        <v>13196.54</v>
      </c>
      <c r="L48" s="151">
        <v>10447</v>
      </c>
      <c r="M48" s="151">
        <v>16510</v>
      </c>
      <c r="N48" s="157">
        <v>6368.56</v>
      </c>
      <c r="O48" s="151">
        <v>15616.6</v>
      </c>
      <c r="P48" s="151">
        <v>99115</v>
      </c>
    </row>
    <row r="49" spans="1:16" s="3" customFormat="1" ht="15.95" customHeight="1" x14ac:dyDescent="0.25">
      <c r="A49" s="197"/>
      <c r="B49" s="148" t="s">
        <v>900</v>
      </c>
      <c r="C49" s="151">
        <f t="shared" si="7"/>
        <v>376259.33999999997</v>
      </c>
      <c r="D49" s="151" t="e">
        <f>E49+#REF!+#REF!</f>
        <v>#REF!</v>
      </c>
      <c r="E49" s="151" t="e">
        <f>F49+K49+#REF!</f>
        <v>#REF!</v>
      </c>
      <c r="F49" s="151">
        <f>SUM(G49:J49)</f>
        <v>206015.18445</v>
      </c>
      <c r="G49" s="151">
        <v>15748.313610000001</v>
      </c>
      <c r="H49" s="151">
        <v>15119.66084</v>
      </c>
      <c r="I49" s="151">
        <v>164993.21</v>
      </c>
      <c r="J49" s="151">
        <v>10154</v>
      </c>
      <c r="K49" s="152">
        <v>22651.39</v>
      </c>
      <c r="L49" s="151">
        <v>14071</v>
      </c>
      <c r="M49" s="151">
        <v>21220</v>
      </c>
      <c r="N49" s="151">
        <v>8048.1</v>
      </c>
      <c r="O49" s="151">
        <v>7313.64</v>
      </c>
      <c r="P49" s="151">
        <v>127808</v>
      </c>
    </row>
    <row r="50" spans="1:16" s="3" customFormat="1" ht="15.95" customHeight="1" x14ac:dyDescent="0.25">
      <c r="A50" s="197"/>
      <c r="B50" s="148" t="s">
        <v>901</v>
      </c>
      <c r="C50" s="151">
        <f t="shared" si="7"/>
        <v>381144.97</v>
      </c>
      <c r="D50" s="151" t="e">
        <f>E50+#REF!+#REF!</f>
        <v>#REF!</v>
      </c>
      <c r="E50" s="151" t="e">
        <f>F50+K50+#REF!</f>
        <v>#REF!</v>
      </c>
      <c r="F50" s="151">
        <f>SUM(G50:J50)</f>
        <v>192163.12758</v>
      </c>
      <c r="G50" s="151">
        <v>1608.6910700000001</v>
      </c>
      <c r="H50" s="151">
        <v>10001.44651</v>
      </c>
      <c r="I50" s="151">
        <v>142271.99</v>
      </c>
      <c r="J50" s="151">
        <v>38281</v>
      </c>
      <c r="K50" s="152">
        <v>25907.42</v>
      </c>
      <c r="L50" s="151">
        <v>13383</v>
      </c>
      <c r="M50" s="151">
        <v>19020</v>
      </c>
      <c r="N50" s="151">
        <v>11401.36</v>
      </c>
      <c r="O50" s="151">
        <v>685.2</v>
      </c>
      <c r="P50" s="151">
        <v>130195</v>
      </c>
    </row>
    <row r="51" spans="1:16" s="3" customFormat="1" ht="15.95" customHeight="1" x14ac:dyDescent="0.25">
      <c r="A51" s="197"/>
      <c r="B51" s="148" t="s">
        <v>902</v>
      </c>
      <c r="C51" s="151">
        <f>I51+J51+K51+L51+M51+N51+O51+P51</f>
        <v>239461.46000000002</v>
      </c>
      <c r="D51" s="151"/>
      <c r="E51" s="151"/>
      <c r="F51" s="151"/>
      <c r="G51" s="151"/>
      <c r="H51" s="151"/>
      <c r="I51" s="151">
        <v>66318.13</v>
      </c>
      <c r="J51" s="151">
        <v>12466</v>
      </c>
      <c r="K51" s="151">
        <v>19281.560000000001</v>
      </c>
      <c r="L51" s="151">
        <v>11345.4</v>
      </c>
      <c r="M51" s="151">
        <v>15110</v>
      </c>
      <c r="N51" s="151">
        <v>8443.7000000000007</v>
      </c>
      <c r="O51" s="151">
        <v>13657.17</v>
      </c>
      <c r="P51" s="151">
        <v>92839.5</v>
      </c>
    </row>
    <row r="52" spans="1:16" s="3" customFormat="1" ht="15.95" customHeight="1" x14ac:dyDescent="0.25">
      <c r="A52" s="197"/>
      <c r="B52" s="153" t="s">
        <v>903</v>
      </c>
      <c r="C52" s="151">
        <f t="shared" ref="C52:C68" si="9">I52+J52+K52+L52+M52+N52+O52+P52</f>
        <v>593540.64</v>
      </c>
      <c r="D52" s="151"/>
      <c r="E52" s="151"/>
      <c r="F52" s="151"/>
      <c r="G52" s="151"/>
      <c r="H52" s="151"/>
      <c r="I52" s="151">
        <v>163834.89000000001</v>
      </c>
      <c r="J52" s="151">
        <v>212172</v>
      </c>
      <c r="K52" s="151">
        <v>18202.689999999999</v>
      </c>
      <c r="L52" s="151">
        <v>10758.6</v>
      </c>
      <c r="M52" s="151">
        <v>16640</v>
      </c>
      <c r="N52" s="151">
        <v>10317.200000000001</v>
      </c>
      <c r="O52" s="151">
        <v>19551.8</v>
      </c>
      <c r="P52" s="151">
        <v>142063.46</v>
      </c>
    </row>
    <row r="53" spans="1:16" s="3" customFormat="1" ht="15.95" customHeight="1" x14ac:dyDescent="0.25">
      <c r="A53" s="197"/>
      <c r="B53" s="153" t="s">
        <v>904</v>
      </c>
      <c r="C53" s="151">
        <f t="shared" si="9"/>
        <v>286684.57</v>
      </c>
      <c r="D53" s="151"/>
      <c r="E53" s="151"/>
      <c r="F53" s="151"/>
      <c r="G53" s="151"/>
      <c r="H53" s="151"/>
      <c r="I53" s="151">
        <v>65540.06</v>
      </c>
      <c r="J53" s="151">
        <v>64081.2</v>
      </c>
      <c r="K53" s="151">
        <v>12491.61</v>
      </c>
      <c r="L53" s="151">
        <v>11072.5</v>
      </c>
      <c r="M53" s="151">
        <v>15070</v>
      </c>
      <c r="N53" s="151">
        <v>9349.1</v>
      </c>
      <c r="O53" s="151">
        <v>24804.1</v>
      </c>
      <c r="P53" s="151">
        <v>84276</v>
      </c>
    </row>
    <row r="54" spans="1:16" s="3" customFormat="1" ht="15.95" customHeight="1" x14ac:dyDescent="0.25">
      <c r="A54" s="197"/>
      <c r="B54" s="153" t="s">
        <v>905</v>
      </c>
      <c r="C54" s="151">
        <f t="shared" si="9"/>
        <v>494568.82000000007</v>
      </c>
      <c r="D54" s="151"/>
      <c r="E54" s="151"/>
      <c r="F54" s="151"/>
      <c r="G54" s="151"/>
      <c r="H54" s="151"/>
      <c r="I54" s="151">
        <v>183869.7</v>
      </c>
      <c r="J54" s="151">
        <v>104036</v>
      </c>
      <c r="K54" s="151">
        <v>15666.19</v>
      </c>
      <c r="L54" s="151">
        <v>9365</v>
      </c>
      <c r="M54" s="151">
        <v>15250</v>
      </c>
      <c r="N54" s="151">
        <v>11544.3</v>
      </c>
      <c r="O54" s="151">
        <v>18887.47</v>
      </c>
      <c r="P54" s="151">
        <v>135950.16</v>
      </c>
    </row>
    <row r="55" spans="1:16" s="3" customFormat="1" ht="15.95" customHeight="1" x14ac:dyDescent="0.25">
      <c r="A55" s="201"/>
      <c r="B55" s="161" t="str">
        <f>IF(L!$A$1=1,L!B178,IF(L!$A$1=2,L!C178,L!D178))</f>
        <v>Gjithsej 2018</v>
      </c>
      <c r="C55" s="155">
        <f t="shared" si="9"/>
        <v>4183739.99</v>
      </c>
      <c r="D55" s="162" t="e">
        <f>E55+#REF!+#REF!</f>
        <v>#REF!</v>
      </c>
      <c r="E55" s="162" t="e">
        <f>F55+K55+#REF!</f>
        <v>#REF!</v>
      </c>
      <c r="F55" s="162">
        <f>SUM(G55:J55)</f>
        <v>2340255.2610800001</v>
      </c>
      <c r="G55" s="163">
        <f t="shared" ref="G55:P55" si="10">SUM(G43:G54)</f>
        <v>57153.778850000002</v>
      </c>
      <c r="H55" s="163">
        <f t="shared" si="10"/>
        <v>92265.932229999991</v>
      </c>
      <c r="I55" s="163">
        <f t="shared" si="10"/>
        <v>1412106.35</v>
      </c>
      <c r="J55" s="163">
        <f t="shared" si="10"/>
        <v>778729.2</v>
      </c>
      <c r="K55" s="163">
        <f t="shared" si="10"/>
        <v>216125.37</v>
      </c>
      <c r="L55" s="163">
        <f t="shared" si="10"/>
        <v>130219.5</v>
      </c>
      <c r="M55" s="163">
        <f t="shared" si="10"/>
        <v>194150.5</v>
      </c>
      <c r="N55" s="163">
        <f t="shared" si="10"/>
        <v>105091.52</v>
      </c>
      <c r="O55" s="163">
        <f>SUM(O43:O54)</f>
        <v>193824.68</v>
      </c>
      <c r="P55" s="163">
        <f t="shared" si="10"/>
        <v>1153492.8699999999</v>
      </c>
    </row>
    <row r="56" spans="1:16" s="3" customFormat="1" ht="15.95" customHeight="1" x14ac:dyDescent="0.25">
      <c r="A56" s="164"/>
      <c r="B56" s="165" t="s">
        <v>894</v>
      </c>
      <c r="C56" s="151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ht="15.95" customHeight="1" x14ac:dyDescent="0.25">
      <c r="A57" s="166"/>
      <c r="B57" s="165" t="s">
        <v>895</v>
      </c>
      <c r="C57" s="151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ht="15.95" customHeight="1" x14ac:dyDescent="0.25">
      <c r="A58" s="166"/>
      <c r="B58" s="165" t="s">
        <v>896</v>
      </c>
      <c r="C58" s="151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ht="15.95" customHeight="1" x14ac:dyDescent="0.25">
      <c r="A59" s="166"/>
      <c r="B59" s="165" t="s">
        <v>897</v>
      </c>
      <c r="C59" s="151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ht="15.95" customHeight="1" x14ac:dyDescent="0.25">
      <c r="A60" s="166"/>
      <c r="B60" s="165" t="s">
        <v>898</v>
      </c>
      <c r="C60" s="151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ht="15.95" customHeight="1" x14ac:dyDescent="0.25">
      <c r="A61" s="166">
        <v>2019</v>
      </c>
      <c r="B61" s="165" t="s">
        <v>899</v>
      </c>
      <c r="C61" s="151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ht="15.95" customHeight="1" x14ac:dyDescent="0.25">
      <c r="A62" s="166"/>
      <c r="B62" s="165" t="s">
        <v>900</v>
      </c>
      <c r="C62" s="151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ht="15.95" customHeight="1" x14ac:dyDescent="0.25">
      <c r="A63" s="166"/>
      <c r="B63" s="165" t="s">
        <v>901</v>
      </c>
      <c r="C63" s="151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ht="15.95" customHeight="1" x14ac:dyDescent="0.25">
      <c r="A64" s="166"/>
      <c r="B64" s="165" t="s">
        <v>902</v>
      </c>
      <c r="C64" s="151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ht="15.95" customHeight="1" x14ac:dyDescent="0.25">
      <c r="A65" s="166"/>
      <c r="B65" s="165" t="s">
        <v>903</v>
      </c>
      <c r="C65" s="151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ht="15.95" customHeight="1" x14ac:dyDescent="0.25">
      <c r="A66" s="166"/>
      <c r="B66" s="165" t="s">
        <v>904</v>
      </c>
      <c r="C66" s="151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ht="15.95" customHeight="1" x14ac:dyDescent="0.25">
      <c r="A67" s="167"/>
      <c r="B67" s="165" t="s">
        <v>905</v>
      </c>
      <c r="C67" s="151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35" customFormat="1" ht="15.95" customHeight="1" x14ac:dyDescent="0.25">
      <c r="A68" s="168"/>
      <c r="B68" s="168" t="s">
        <v>865</v>
      </c>
      <c r="C68" s="169">
        <f t="shared" si="9"/>
        <v>4580509.5299999993</v>
      </c>
      <c r="D68" s="169">
        <f t="shared" ref="D68" si="11">J68+K68+L68+M68+N68+O68+P68+Q68</f>
        <v>2929186.05</v>
      </c>
      <c r="E68" s="169">
        <f t="shared" ref="E68" si="12">K68+L68+M68+N68+O68+P68+Q68+R68</f>
        <v>2090771.73</v>
      </c>
      <c r="F68" s="169">
        <f t="shared" ref="F68" si="13">L68+M68+N68+O68+P68+Q68+R68+S68</f>
        <v>1875747.05</v>
      </c>
      <c r="G68" s="169">
        <f t="shared" ref="G68" si="14">M68+N68+O68+P68+Q68+R68+S68+T68</f>
        <v>1714211.05</v>
      </c>
      <c r="H68" s="169">
        <f t="shared" ref="H68" si="15">N68+O68+P68+Q68+R68+S68+T68+U68</f>
        <v>1512991.05</v>
      </c>
      <c r="I68" s="170">
        <f>SUM(I56:I67)</f>
        <v>1651323.48</v>
      </c>
      <c r="J68" s="170">
        <f t="shared" ref="J68:P68" si="16">SUM(J56:J67)</f>
        <v>838414.32</v>
      </c>
      <c r="K68" s="170">
        <f t="shared" si="16"/>
        <v>215024.68</v>
      </c>
      <c r="L68" s="170">
        <f t="shared" si="16"/>
        <v>161536</v>
      </c>
      <c r="M68" s="170">
        <f t="shared" si="16"/>
        <v>201220</v>
      </c>
      <c r="N68" s="170">
        <f t="shared" si="16"/>
        <v>112566.03</v>
      </c>
      <c r="O68" s="170">
        <f t="shared" si="16"/>
        <v>204072.94</v>
      </c>
      <c r="P68" s="170">
        <f t="shared" si="16"/>
        <v>1196352.08</v>
      </c>
    </row>
    <row r="69" spans="1:16" s="3" customFormat="1" ht="15.95" customHeight="1" x14ac:dyDescent="0.25">
      <c r="A69" s="165"/>
      <c r="B69" s="165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ht="15.95" customHeight="1" x14ac:dyDescent="0.25">
      <c r="A70" s="165"/>
      <c r="B70" s="165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ht="15.95" customHeight="1" x14ac:dyDescent="0.25">
      <c r="A71" s="165"/>
      <c r="B71" s="165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ht="15.95" customHeight="1" x14ac:dyDescent="0.25">
      <c r="A72" s="165"/>
      <c r="B72" s="165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ht="15.95" customHeight="1" x14ac:dyDescent="0.25">
      <c r="A73" s="165"/>
      <c r="B73" s="165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ht="15.95" customHeight="1" x14ac:dyDescent="0.25">
      <c r="A74" s="165">
        <v>2020</v>
      </c>
      <c r="B74" s="165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ht="15.95" customHeight="1" x14ac:dyDescent="0.25">
      <c r="A75" s="165"/>
      <c r="B75" s="165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ht="15.95" customHeight="1" x14ac:dyDescent="0.25">
      <c r="A76" s="165"/>
      <c r="B76" s="165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ht="15.95" customHeight="1" x14ac:dyDescent="0.25">
      <c r="A77" s="165"/>
      <c r="B77" s="165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ht="15.95" customHeight="1" x14ac:dyDescent="0.25">
      <c r="A78" s="165"/>
      <c r="B78" s="165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ht="15.95" customHeight="1" x14ac:dyDescent="0.25">
      <c r="A79" s="165"/>
      <c r="B79" s="165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ht="15.95" customHeight="1" x14ac:dyDescent="0.25">
      <c r="A80" s="165"/>
      <c r="B80" s="165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35" customFormat="1" ht="15.95" customHeight="1" x14ac:dyDescent="0.25">
      <c r="A81" s="168"/>
      <c r="B81" s="168" t="s">
        <v>646</v>
      </c>
      <c r="C81" s="171">
        <f t="shared" si="17"/>
        <v>2758089.92</v>
      </c>
      <c r="D81" s="171"/>
      <c r="E81" s="171"/>
      <c r="F81" s="171"/>
      <c r="G81" s="170"/>
      <c r="H81" s="170"/>
      <c r="I81" s="170">
        <f>I69+I70+I71+I72+I73+I74+I75+I76+I77+I78+I79+I80</f>
        <v>1340923.79</v>
      </c>
      <c r="J81" s="170">
        <f t="shared" ref="J81:P81" si="18">J69+J70+J71+J72+J73+J74+J75+J76+J77+J78+J79+J80</f>
        <v>621108.21000000008</v>
      </c>
      <c r="K81" s="170">
        <f t="shared" si="18"/>
        <v>101386.62</v>
      </c>
      <c r="L81" s="170">
        <f t="shared" si="18"/>
        <v>99777.5</v>
      </c>
      <c r="M81" s="170">
        <f t="shared" si="18"/>
        <v>197060</v>
      </c>
      <c r="N81" s="170">
        <f t="shared" si="18"/>
        <v>33837.899999999994</v>
      </c>
      <c r="O81" s="170">
        <f t="shared" si="18"/>
        <v>129798.01</v>
      </c>
      <c r="P81" s="170">
        <f t="shared" si="18"/>
        <v>234197.89</v>
      </c>
    </row>
    <row r="82" spans="1:17" s="3" customFormat="1" ht="15.95" customHeight="1" x14ac:dyDescent="0.25">
      <c r="A82" s="165"/>
      <c r="B82" s="165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</row>
    <row r="83" spans="1:17" s="3" customFormat="1" ht="15.95" customHeight="1" x14ac:dyDescent="0.25">
      <c r="A83" s="165"/>
      <c r="B83" s="165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</row>
    <row r="84" spans="1:17" s="3" customFormat="1" ht="15.95" customHeight="1" x14ac:dyDescent="0.25">
      <c r="A84" s="165"/>
      <c r="B84" s="165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</row>
    <row r="85" spans="1:17" s="3" customFormat="1" ht="15.95" customHeight="1" x14ac:dyDescent="0.25">
      <c r="A85" s="165"/>
      <c r="B85" s="165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</row>
    <row r="86" spans="1:17" s="3" customFormat="1" ht="15.95" customHeight="1" x14ac:dyDescent="0.25">
      <c r="A86" s="165"/>
      <c r="B86" s="165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</row>
    <row r="87" spans="1:17" s="3" customFormat="1" ht="15.95" customHeight="1" x14ac:dyDescent="0.25">
      <c r="A87" s="165">
        <v>2021</v>
      </c>
      <c r="B87" s="165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43">
        <v>199113.54</v>
      </c>
      <c r="J87" s="143">
        <v>170530.95</v>
      </c>
      <c r="K87" s="143">
        <v>4899.0200000000004</v>
      </c>
      <c r="L87" s="142">
        <v>11176</v>
      </c>
      <c r="M87" s="142">
        <v>27300</v>
      </c>
      <c r="N87" s="142">
        <v>1076</v>
      </c>
      <c r="O87" s="142">
        <v>14650</v>
      </c>
      <c r="P87" s="142">
        <v>29984.05</v>
      </c>
    </row>
    <row r="88" spans="1:17" s="3" customFormat="1" ht="15.95" customHeight="1" x14ac:dyDescent="0.25">
      <c r="A88" s="165"/>
      <c r="B88" s="165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</row>
    <row r="89" spans="1:17" s="3" customFormat="1" ht="15.95" customHeight="1" x14ac:dyDescent="0.25">
      <c r="A89" s="165"/>
      <c r="B89" s="165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</row>
    <row r="90" spans="1:17" s="3" customFormat="1" ht="15.95" customHeight="1" x14ac:dyDescent="0.25">
      <c r="A90" s="165"/>
      <c r="B90" s="165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</row>
    <row r="91" spans="1:17" s="3" customFormat="1" ht="15.95" customHeight="1" x14ac:dyDescent="0.25">
      <c r="A91" s="165"/>
      <c r="B91" s="165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</row>
    <row r="92" spans="1:17" s="3" customFormat="1" ht="15.95" customHeight="1" x14ac:dyDescent="0.25">
      <c r="A92" s="165"/>
      <c r="B92" s="165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</row>
    <row r="93" spans="1:17" s="3" customFormat="1" ht="15.95" customHeight="1" x14ac:dyDescent="0.25">
      <c r="A93" s="165"/>
      <c r="B93" s="165" t="s">
        <v>905</v>
      </c>
      <c r="C93" s="142">
        <f t="shared" si="19"/>
        <v>453811.16</v>
      </c>
      <c r="D93" s="142"/>
      <c r="E93" s="142"/>
      <c r="F93" s="142"/>
      <c r="G93" s="143"/>
      <c r="H93" s="143"/>
      <c r="I93" s="143">
        <v>175055.64</v>
      </c>
      <c r="J93" s="143">
        <v>185407.72</v>
      </c>
      <c r="K93" s="143">
        <v>3069</v>
      </c>
      <c r="L93" s="142">
        <v>11589</v>
      </c>
      <c r="M93" s="142">
        <v>21440</v>
      </c>
      <c r="N93" s="142">
        <v>1316.5</v>
      </c>
      <c r="O93" s="142">
        <v>20948.8</v>
      </c>
      <c r="P93" s="142">
        <v>34984.5</v>
      </c>
    </row>
    <row r="94" spans="1:17" s="179" customFormat="1" ht="15.95" customHeight="1" x14ac:dyDescent="0.3">
      <c r="A94" s="178"/>
      <c r="B94" s="178" t="s">
        <v>683</v>
      </c>
      <c r="C94" s="177">
        <f>I94+J94+K94+L94+M94+N94+O94+P94</f>
        <v>4824881.290000001</v>
      </c>
      <c r="D94" s="177"/>
      <c r="E94" s="177"/>
      <c r="F94" s="177"/>
      <c r="G94" s="176"/>
      <c r="H94" s="176"/>
      <c r="I94" s="176">
        <f t="shared" ref="I94:P94" si="20">SUM(I82:I93)</f>
        <v>2312933.19</v>
      </c>
      <c r="J94" s="176">
        <f t="shared" si="20"/>
        <v>1557999.72</v>
      </c>
      <c r="K94" s="176">
        <f t="shared" si="20"/>
        <v>58990.070000000007</v>
      </c>
      <c r="L94" s="177">
        <f t="shared" si="20"/>
        <v>141840.5</v>
      </c>
      <c r="M94" s="177">
        <f t="shared" si="20"/>
        <v>222481</v>
      </c>
      <c r="N94" s="177">
        <f t="shared" si="20"/>
        <v>12135</v>
      </c>
      <c r="O94" s="177">
        <f t="shared" si="20"/>
        <v>183923.11</v>
      </c>
      <c r="P94" s="177">
        <f t="shared" si="20"/>
        <v>334578.69999999995</v>
      </c>
      <c r="Q94" s="175"/>
    </row>
    <row r="95" spans="1:17" s="3" customFormat="1" ht="15.95" customHeight="1" x14ac:dyDescent="0.25">
      <c r="A95" s="165"/>
      <c r="B95" s="165" t="s">
        <v>894</v>
      </c>
      <c r="C95" s="142">
        <f>I95+J95+K95+L95+M95+N95+O95+P95</f>
        <v>200978.97</v>
      </c>
      <c r="D95" s="142"/>
      <c r="E95" s="142"/>
      <c r="F95" s="142"/>
      <c r="G95" s="143"/>
      <c r="H95" s="143"/>
      <c r="I95" s="143">
        <v>100707.67</v>
      </c>
      <c r="J95" s="143">
        <v>11223.3</v>
      </c>
      <c r="K95" s="143">
        <v>2400</v>
      </c>
      <c r="L95" s="142">
        <v>10098</v>
      </c>
      <c r="M95" s="142">
        <v>15185</v>
      </c>
      <c r="N95" s="142">
        <v>599</v>
      </c>
      <c r="O95" s="142">
        <v>38844</v>
      </c>
      <c r="P95" s="142">
        <v>21922</v>
      </c>
    </row>
    <row r="96" spans="1:17" s="3" customFormat="1" ht="15.95" customHeight="1" x14ac:dyDescent="0.25">
      <c r="A96" s="165"/>
      <c r="B96" s="165" t="s">
        <v>895</v>
      </c>
      <c r="C96" s="142">
        <f t="shared" ref="C96:C107" si="21">I96+J96+K96+L96+M96+N96+O96+P96</f>
        <v>318406.73999999993</v>
      </c>
      <c r="D96" s="142"/>
      <c r="E96" s="142"/>
      <c r="F96" s="142"/>
      <c r="G96" s="143"/>
      <c r="H96" s="143"/>
      <c r="I96" s="143">
        <v>146854.32999999999</v>
      </c>
      <c r="J96" s="143">
        <v>95158.71</v>
      </c>
      <c r="K96" s="143">
        <v>2954</v>
      </c>
      <c r="L96" s="142">
        <v>11724.4</v>
      </c>
      <c r="M96" s="142">
        <v>15970</v>
      </c>
      <c r="N96" s="142">
        <v>915</v>
      </c>
      <c r="O96" s="142">
        <v>21076</v>
      </c>
      <c r="P96" s="142">
        <v>23754.3</v>
      </c>
    </row>
    <row r="97" spans="1:16" s="3" customFormat="1" ht="15.95" customHeight="1" x14ac:dyDescent="0.25">
      <c r="A97" s="165"/>
      <c r="B97" s="165" t="s">
        <v>896</v>
      </c>
      <c r="C97" s="142">
        <f t="shared" si="21"/>
        <v>364699.85</v>
      </c>
      <c r="D97" s="142"/>
      <c r="E97" s="142"/>
      <c r="F97" s="142"/>
      <c r="G97" s="143"/>
      <c r="H97" s="143"/>
      <c r="I97" s="143">
        <v>230191.75</v>
      </c>
      <c r="J97" s="143">
        <v>49853.84</v>
      </c>
      <c r="K97" s="143">
        <v>3783.1</v>
      </c>
      <c r="L97" s="142">
        <v>11153</v>
      </c>
      <c r="M97" s="142">
        <v>17960</v>
      </c>
      <c r="N97" s="142">
        <v>1385</v>
      </c>
      <c r="O97" s="142">
        <v>20098.400000000001</v>
      </c>
      <c r="P97" s="142">
        <v>30274.76</v>
      </c>
    </row>
    <row r="98" spans="1:16" s="3" customFormat="1" ht="15.95" customHeight="1" x14ac:dyDescent="0.25">
      <c r="A98" s="165"/>
      <c r="B98" s="165" t="s">
        <v>897</v>
      </c>
      <c r="C98" s="142">
        <f t="shared" si="21"/>
        <v>400665.91</v>
      </c>
      <c r="D98" s="142"/>
      <c r="E98" s="142"/>
      <c r="F98" s="142"/>
      <c r="G98" s="143"/>
      <c r="H98" s="143"/>
      <c r="I98" s="143">
        <v>296159.65999999997</v>
      </c>
      <c r="J98" s="143">
        <v>16819.93</v>
      </c>
      <c r="K98" s="143">
        <v>4896.6000000000004</v>
      </c>
      <c r="L98" s="142">
        <v>12913</v>
      </c>
      <c r="M98" s="142">
        <v>13200</v>
      </c>
      <c r="N98" s="142">
        <v>817.5</v>
      </c>
      <c r="O98" s="142">
        <v>22080.15</v>
      </c>
      <c r="P98" s="142">
        <v>33779.07</v>
      </c>
    </row>
    <row r="99" spans="1:16" s="3" customFormat="1" ht="15.95" customHeight="1" x14ac:dyDescent="0.25">
      <c r="A99" s="165"/>
      <c r="B99" s="165" t="s">
        <v>898</v>
      </c>
      <c r="C99" s="142">
        <f t="shared" si="21"/>
        <v>346760.23000000004</v>
      </c>
      <c r="D99" s="142"/>
      <c r="E99" s="142"/>
      <c r="F99" s="142"/>
      <c r="G99" s="143"/>
      <c r="H99" s="143"/>
      <c r="I99" s="143">
        <v>177358.04</v>
      </c>
      <c r="J99" s="143">
        <v>56566.53</v>
      </c>
      <c r="K99" s="143">
        <f>3480+1344.76</f>
        <v>4824.76</v>
      </c>
      <c r="L99" s="142">
        <v>20320</v>
      </c>
      <c r="M99" s="142">
        <v>19480</v>
      </c>
      <c r="N99" s="142">
        <v>8435.9</v>
      </c>
      <c r="O99" s="142">
        <v>21626.75</v>
      </c>
      <c r="P99" s="142">
        <v>38148.25</v>
      </c>
    </row>
    <row r="100" spans="1:16" s="3" customFormat="1" ht="15.95" customHeight="1" x14ac:dyDescent="0.25">
      <c r="A100" s="165">
        <v>2022</v>
      </c>
      <c r="B100" s="165" t="s">
        <v>899</v>
      </c>
      <c r="C100" s="142">
        <f t="shared" si="21"/>
        <v>354806.98</v>
      </c>
      <c r="D100" s="142"/>
      <c r="E100" s="142"/>
      <c r="F100" s="142"/>
      <c r="G100" s="143"/>
      <c r="H100" s="143"/>
      <c r="I100" s="143">
        <v>253864.56</v>
      </c>
      <c r="J100" s="143">
        <v>5014.5600000000004</v>
      </c>
      <c r="K100" s="143">
        <v>10434.4</v>
      </c>
      <c r="L100" s="142">
        <v>12355</v>
      </c>
      <c r="M100" s="142">
        <v>24790</v>
      </c>
      <c r="N100" s="142">
        <v>9994.6</v>
      </c>
      <c r="O100" s="142">
        <v>19159.5</v>
      </c>
      <c r="P100" s="142">
        <v>19194.36</v>
      </c>
    </row>
    <row r="101" spans="1:16" s="3" customFormat="1" ht="15.95" customHeight="1" x14ac:dyDescent="0.25">
      <c r="A101" s="165"/>
      <c r="B101" s="165" t="s">
        <v>900</v>
      </c>
      <c r="C101" s="142">
        <f t="shared" si="21"/>
        <v>350161.50999999995</v>
      </c>
      <c r="D101" s="142"/>
      <c r="E101" s="142"/>
      <c r="F101" s="142"/>
      <c r="G101" s="143"/>
      <c r="H101" s="143"/>
      <c r="I101" s="143">
        <v>250938.83</v>
      </c>
      <c r="J101" s="143">
        <v>4100.8100000000004</v>
      </c>
      <c r="K101" s="143">
        <v>10776.15</v>
      </c>
      <c r="L101" s="142">
        <v>15618</v>
      </c>
      <c r="M101" s="142">
        <v>24780</v>
      </c>
      <c r="N101" s="142">
        <v>14747.2</v>
      </c>
      <c r="O101" s="142">
        <v>5905.6</v>
      </c>
      <c r="P101" s="142">
        <v>23294.92</v>
      </c>
    </row>
    <row r="102" spans="1:16" s="3" customFormat="1" ht="15.95" customHeight="1" x14ac:dyDescent="0.25">
      <c r="A102" s="165"/>
      <c r="B102" s="165" t="s">
        <v>901</v>
      </c>
      <c r="C102" s="142">
        <f t="shared" si="21"/>
        <v>468247.91000000003</v>
      </c>
      <c r="D102" s="142"/>
      <c r="E102" s="142"/>
      <c r="F102" s="142"/>
      <c r="G102" s="143"/>
      <c r="H102" s="143"/>
      <c r="I102" s="143">
        <v>323676.59000000003</v>
      </c>
      <c r="J102" s="143">
        <v>19669.96</v>
      </c>
      <c r="K102" s="143">
        <v>24321.59</v>
      </c>
      <c r="L102" s="142">
        <v>21337</v>
      </c>
      <c r="M102" s="142">
        <v>21820</v>
      </c>
      <c r="N102" s="142">
        <v>18128.5</v>
      </c>
      <c r="O102" s="142">
        <v>799.1</v>
      </c>
      <c r="P102" s="142">
        <v>38495.17</v>
      </c>
    </row>
    <row r="103" spans="1:16" s="3" customFormat="1" ht="15.95" customHeight="1" x14ac:dyDescent="0.25">
      <c r="A103" s="165"/>
      <c r="B103" s="165" t="s">
        <v>902</v>
      </c>
      <c r="C103" s="142">
        <f t="shared" si="21"/>
        <v>346346.39000000007</v>
      </c>
      <c r="D103" s="142"/>
      <c r="E103" s="142"/>
      <c r="F103" s="142"/>
      <c r="G103" s="143"/>
      <c r="H103" s="143"/>
      <c r="I103" s="143">
        <v>213723.82</v>
      </c>
      <c r="J103" s="143">
        <v>41616.99</v>
      </c>
      <c r="K103" s="143">
        <v>12747.78</v>
      </c>
      <c r="L103" s="142">
        <v>13931</v>
      </c>
      <c r="M103" s="142">
        <v>20465</v>
      </c>
      <c r="N103" s="142">
        <v>11576.7</v>
      </c>
      <c r="O103" s="142">
        <v>1066.4000000000001</v>
      </c>
      <c r="P103" s="142">
        <v>31218.7</v>
      </c>
    </row>
    <row r="104" spans="1:16" s="3" customFormat="1" ht="15.95" customHeight="1" x14ac:dyDescent="0.25">
      <c r="A104" s="165"/>
      <c r="B104" s="165" t="s">
        <v>903</v>
      </c>
      <c r="C104" s="142">
        <f t="shared" si="21"/>
        <v>382450.89</v>
      </c>
      <c r="D104" s="142"/>
      <c r="E104" s="142"/>
      <c r="F104" s="142"/>
      <c r="G104" s="143"/>
      <c r="H104" s="143"/>
      <c r="I104" s="143">
        <v>183814.92</v>
      </c>
      <c r="J104" s="143">
        <v>74826.94</v>
      </c>
      <c r="K104" s="143">
        <f>4368.25+29008.08</f>
        <v>33376.33</v>
      </c>
      <c r="L104" s="142">
        <v>13256</v>
      </c>
      <c r="M104" s="142">
        <v>19641</v>
      </c>
      <c r="N104" s="142">
        <v>11531.2</v>
      </c>
      <c r="O104" s="142">
        <v>19379.5</v>
      </c>
      <c r="P104" s="142">
        <v>26625</v>
      </c>
    </row>
    <row r="105" spans="1:16" s="3" customFormat="1" ht="15.95" customHeight="1" x14ac:dyDescent="0.25">
      <c r="A105" s="165"/>
      <c r="B105" s="165" t="s">
        <v>904</v>
      </c>
      <c r="C105" s="142">
        <f t="shared" si="21"/>
        <v>335580.74</v>
      </c>
      <c r="D105" s="142"/>
      <c r="E105" s="142"/>
      <c r="F105" s="142"/>
      <c r="G105" s="143"/>
      <c r="H105" s="143"/>
      <c r="I105" s="143">
        <v>132322.4</v>
      </c>
      <c r="J105" s="143">
        <v>102464.93</v>
      </c>
      <c r="K105" s="143">
        <v>7653.46</v>
      </c>
      <c r="L105" s="142">
        <v>11203</v>
      </c>
      <c r="M105" s="142">
        <v>18320</v>
      </c>
      <c r="N105" s="142">
        <v>8530.5</v>
      </c>
      <c r="O105" s="142">
        <v>28695</v>
      </c>
      <c r="P105" s="142">
        <v>26391.45</v>
      </c>
    </row>
    <row r="106" spans="1:16" s="3" customFormat="1" ht="15.95" customHeight="1" x14ac:dyDescent="0.25">
      <c r="A106" s="165"/>
      <c r="B106" s="165" t="s">
        <v>905</v>
      </c>
      <c r="C106" s="142">
        <f t="shared" si="21"/>
        <v>376351.01</v>
      </c>
      <c r="D106" s="142"/>
      <c r="E106" s="142"/>
      <c r="F106" s="142"/>
      <c r="G106" s="143"/>
      <c r="H106" s="143"/>
      <c r="I106" s="143">
        <v>175331.98</v>
      </c>
      <c r="J106" s="143">
        <v>65901.600000000006</v>
      </c>
      <c r="K106" s="143">
        <v>30180.959999999999</v>
      </c>
      <c r="L106" s="142">
        <v>12512</v>
      </c>
      <c r="M106" s="142">
        <v>21605</v>
      </c>
      <c r="N106" s="142">
        <v>15165</v>
      </c>
      <c r="O106" s="142">
        <v>21428.5</v>
      </c>
      <c r="P106" s="142">
        <v>34225.97</v>
      </c>
    </row>
    <row r="107" spans="1:16" s="175" customFormat="1" ht="15.95" customHeight="1" x14ac:dyDescent="0.3">
      <c r="A107" s="172"/>
      <c r="B107" s="178" t="s">
        <v>720</v>
      </c>
      <c r="C107" s="177">
        <f t="shared" si="21"/>
        <v>4245457.13</v>
      </c>
      <c r="D107" s="173"/>
      <c r="E107" s="173"/>
      <c r="F107" s="173"/>
      <c r="G107" s="174"/>
      <c r="H107" s="174"/>
      <c r="I107" s="176">
        <f>I106+I105+I104+I103+I102+I101+I100+I99+I98+I97+I96+I95</f>
        <v>2484944.5500000003</v>
      </c>
      <c r="J107" s="176">
        <f t="shared" ref="J107:P107" si="22">J106+J105+J104+J103+J102+J101+J100+J99+J98+J97+J96+J95</f>
        <v>543218.10000000009</v>
      </c>
      <c r="K107" s="176">
        <f t="shared" si="22"/>
        <v>148349.13</v>
      </c>
      <c r="L107" s="176">
        <f t="shared" si="22"/>
        <v>166420.4</v>
      </c>
      <c r="M107" s="176">
        <f t="shared" si="22"/>
        <v>233216</v>
      </c>
      <c r="N107" s="176">
        <f t="shared" si="22"/>
        <v>101826.09999999999</v>
      </c>
      <c r="O107" s="176">
        <f t="shared" si="22"/>
        <v>220158.9</v>
      </c>
      <c r="P107" s="176">
        <f t="shared" si="22"/>
        <v>347323.94999999995</v>
      </c>
    </row>
    <row r="108" spans="1:16" s="3" customFormat="1" ht="15.95" customHeight="1" x14ac:dyDescent="0.25">
      <c r="A108" s="180"/>
      <c r="B108" s="181" t="s">
        <v>894</v>
      </c>
      <c r="C108" s="182">
        <f>I108+J108+K108+L108+M108+N108+O108+P108</f>
        <v>451110.2</v>
      </c>
      <c r="D108" s="182"/>
      <c r="E108" s="182"/>
      <c r="F108" s="182"/>
      <c r="G108" s="183"/>
      <c r="H108" s="183"/>
      <c r="I108" s="183">
        <v>162988.91</v>
      </c>
      <c r="J108" s="183">
        <v>189019.37</v>
      </c>
      <c r="K108" s="183">
        <v>5450.04</v>
      </c>
      <c r="L108" s="182">
        <v>14032</v>
      </c>
      <c r="M108" s="182">
        <v>16780</v>
      </c>
      <c r="N108" s="182">
        <v>13305.3</v>
      </c>
      <c r="O108" s="182">
        <v>21873.5</v>
      </c>
      <c r="P108" s="182">
        <v>27661.08</v>
      </c>
    </row>
    <row r="109" spans="1:16" s="3" customFormat="1" ht="15.95" customHeight="1" x14ac:dyDescent="0.25">
      <c r="A109" s="180"/>
      <c r="B109" s="181" t="s">
        <v>895</v>
      </c>
      <c r="C109" s="182">
        <f t="shared" ref="C109:C120" si="23">I109+J109+K109+L109+M109+N109+O109+P109</f>
        <v>547244.53</v>
      </c>
      <c r="D109" s="182"/>
      <c r="E109" s="182"/>
      <c r="F109" s="182"/>
      <c r="G109" s="183"/>
      <c r="H109" s="183"/>
      <c r="I109" s="183">
        <v>141146.51999999999</v>
      </c>
      <c r="J109" s="183">
        <v>10330.18</v>
      </c>
      <c r="K109" s="183">
        <v>5517.83</v>
      </c>
      <c r="L109" s="182">
        <v>11804</v>
      </c>
      <c r="M109" s="182">
        <v>16075</v>
      </c>
      <c r="N109" s="182">
        <v>12130.8</v>
      </c>
      <c r="O109" s="182">
        <v>20154.5</v>
      </c>
      <c r="P109" s="182">
        <v>330085.7</v>
      </c>
    </row>
    <row r="110" spans="1:16" s="3" customFormat="1" ht="15.95" customHeight="1" x14ac:dyDescent="0.25">
      <c r="A110" s="180"/>
      <c r="B110" s="181" t="s">
        <v>896</v>
      </c>
      <c r="C110" s="182">
        <f t="shared" si="23"/>
        <v>368763.44</v>
      </c>
      <c r="D110" s="182"/>
      <c r="E110" s="182"/>
      <c r="F110" s="182"/>
      <c r="G110" s="183"/>
      <c r="H110" s="183"/>
      <c r="I110" s="183">
        <v>222272.67</v>
      </c>
      <c r="J110" s="183">
        <v>38383.040000000001</v>
      </c>
      <c r="K110" s="183">
        <f>3056+2536.51</f>
        <v>5592.51</v>
      </c>
      <c r="L110" s="182">
        <v>11671</v>
      </c>
      <c r="M110" s="182">
        <v>20250</v>
      </c>
      <c r="N110" s="182">
        <v>15285.8</v>
      </c>
      <c r="O110" s="182">
        <v>19837.25</v>
      </c>
      <c r="P110" s="182">
        <v>35471.17</v>
      </c>
    </row>
    <row r="111" spans="1:16" s="3" customFormat="1" ht="15.95" customHeight="1" x14ac:dyDescent="0.25">
      <c r="A111" s="180"/>
      <c r="B111" s="181" t="s">
        <v>897</v>
      </c>
      <c r="C111" s="182">
        <f t="shared" si="23"/>
        <v>856288.08000000007</v>
      </c>
      <c r="D111" s="182"/>
      <c r="E111" s="182"/>
      <c r="F111" s="182"/>
      <c r="G111" s="183"/>
      <c r="H111" s="183"/>
      <c r="I111" s="183">
        <v>533075.29</v>
      </c>
      <c r="J111" s="183">
        <v>232686.26</v>
      </c>
      <c r="K111" s="183">
        <v>6633.27</v>
      </c>
      <c r="L111" s="182">
        <v>8834</v>
      </c>
      <c r="M111" s="182">
        <v>14410</v>
      </c>
      <c r="N111" s="182">
        <v>10354.799999999999</v>
      </c>
      <c r="O111" s="182">
        <v>17798.5</v>
      </c>
      <c r="P111" s="182">
        <v>32495.96</v>
      </c>
    </row>
    <row r="112" spans="1:16" s="3" customFormat="1" ht="15.95" customHeight="1" x14ac:dyDescent="0.25">
      <c r="A112" s="180"/>
      <c r="B112" s="181" t="s">
        <v>898</v>
      </c>
      <c r="C112" s="182">
        <f t="shared" si="23"/>
        <v>846432.79</v>
      </c>
      <c r="D112" s="182"/>
      <c r="E112" s="182"/>
      <c r="F112" s="182"/>
      <c r="G112" s="183"/>
      <c r="H112" s="183"/>
      <c r="I112" s="183">
        <v>622763.47</v>
      </c>
      <c r="J112" s="183">
        <v>71880.240000000005</v>
      </c>
      <c r="K112" s="183">
        <v>31808.25</v>
      </c>
      <c r="L112" s="182">
        <v>11317</v>
      </c>
      <c r="M112" s="182">
        <v>21220</v>
      </c>
      <c r="N112" s="182">
        <v>12635.5</v>
      </c>
      <c r="O112" s="182">
        <v>33018.9</v>
      </c>
      <c r="P112" s="182">
        <v>41789.43</v>
      </c>
    </row>
    <row r="113" spans="1:16" s="3" customFormat="1" ht="15.95" customHeight="1" x14ac:dyDescent="0.25">
      <c r="A113" s="180">
        <v>2023</v>
      </c>
      <c r="B113" s="181" t="s">
        <v>899</v>
      </c>
      <c r="C113" s="182">
        <f t="shared" si="23"/>
        <v>521286.44999999995</v>
      </c>
      <c r="D113" s="182"/>
      <c r="E113" s="182"/>
      <c r="F113" s="182"/>
      <c r="G113" s="183"/>
      <c r="H113" s="183"/>
      <c r="I113" s="183">
        <v>167569.63</v>
      </c>
      <c r="J113" s="183">
        <v>251613.33</v>
      </c>
      <c r="K113" s="183">
        <v>12366.89</v>
      </c>
      <c r="L113" s="182">
        <v>9328</v>
      </c>
      <c r="M113" s="182">
        <v>24505</v>
      </c>
      <c r="N113" s="182">
        <v>10079.700000000001</v>
      </c>
      <c r="O113" s="182">
        <v>18516.599999999999</v>
      </c>
      <c r="P113" s="182">
        <v>27307.3</v>
      </c>
    </row>
    <row r="114" spans="1:16" s="3" customFormat="1" ht="15.95" customHeight="1" x14ac:dyDescent="0.25">
      <c r="A114" s="180"/>
      <c r="B114" s="181" t="s">
        <v>900</v>
      </c>
      <c r="C114" s="182">
        <f t="shared" si="23"/>
        <v>559124.09000000008</v>
      </c>
      <c r="D114" s="182"/>
      <c r="E114" s="182"/>
      <c r="F114" s="182"/>
      <c r="G114" s="183"/>
      <c r="H114" s="183"/>
      <c r="I114" s="183">
        <v>238142.2</v>
      </c>
      <c r="J114" s="183">
        <v>213869.21</v>
      </c>
      <c r="K114" s="183">
        <f>9427.9+7738.22</f>
        <v>17166.12</v>
      </c>
      <c r="L114" s="182">
        <v>12023</v>
      </c>
      <c r="M114" s="182">
        <v>27050</v>
      </c>
      <c r="N114" s="182">
        <v>12066.2</v>
      </c>
      <c r="O114" s="182">
        <v>8767.6</v>
      </c>
      <c r="P114" s="182">
        <v>30039.759999999998</v>
      </c>
    </row>
    <row r="115" spans="1:16" s="3" customFormat="1" ht="15.95" customHeight="1" x14ac:dyDescent="0.25">
      <c r="A115" s="180"/>
      <c r="B115" s="181" t="s">
        <v>901</v>
      </c>
      <c r="C115" s="182">
        <f t="shared" si="23"/>
        <v>552027.25</v>
      </c>
      <c r="D115" s="182"/>
      <c r="E115" s="182"/>
      <c r="F115" s="182"/>
      <c r="G115" s="183"/>
      <c r="H115" s="183"/>
      <c r="I115" s="183">
        <v>328375.90999999997</v>
      </c>
      <c r="J115" s="183">
        <v>97351.56</v>
      </c>
      <c r="K115" s="183">
        <f>13464.75+10421.53</f>
        <v>23886.28</v>
      </c>
      <c r="L115" s="182">
        <v>14776</v>
      </c>
      <c r="M115" s="182">
        <v>24541</v>
      </c>
      <c r="N115" s="182">
        <v>17383.2</v>
      </c>
      <c r="O115" s="182">
        <v>548.1</v>
      </c>
      <c r="P115" s="182">
        <v>45165.2</v>
      </c>
    </row>
    <row r="116" spans="1:16" s="3" customFormat="1" ht="15.95" customHeight="1" x14ac:dyDescent="0.25">
      <c r="A116" s="180"/>
      <c r="B116" s="181" t="s">
        <v>902</v>
      </c>
      <c r="C116" s="182">
        <f t="shared" si="23"/>
        <v>675485.35000000009</v>
      </c>
      <c r="D116" s="182"/>
      <c r="E116" s="182"/>
      <c r="F116" s="182"/>
      <c r="G116" s="183"/>
      <c r="H116" s="183"/>
      <c r="I116" s="183">
        <v>270812.11</v>
      </c>
      <c r="J116" s="183">
        <v>298180</v>
      </c>
      <c r="K116" s="183">
        <v>16739.68</v>
      </c>
      <c r="L116" s="182">
        <v>10652</v>
      </c>
      <c r="M116" s="182">
        <v>21035</v>
      </c>
      <c r="N116" s="182">
        <v>15153.3</v>
      </c>
      <c r="O116" s="182">
        <v>15441.9</v>
      </c>
      <c r="P116" s="182">
        <v>27471.360000000001</v>
      </c>
    </row>
    <row r="117" spans="1:16" s="3" customFormat="1" ht="15.95" customHeight="1" x14ac:dyDescent="0.25">
      <c r="A117" s="180"/>
      <c r="B117" s="181" t="s">
        <v>903</v>
      </c>
      <c r="C117" s="182">
        <f t="shared" si="23"/>
        <v>486961.88</v>
      </c>
      <c r="D117" s="182"/>
      <c r="E117" s="182"/>
      <c r="F117" s="182"/>
      <c r="G117" s="183"/>
      <c r="H117" s="183"/>
      <c r="I117" s="183">
        <v>174165.1</v>
      </c>
      <c r="J117" s="183">
        <v>185178.56</v>
      </c>
      <c r="K117" s="183">
        <f>5242.47+6801.75</f>
        <v>12044.220000000001</v>
      </c>
      <c r="L117" s="182">
        <v>11119</v>
      </c>
      <c r="M117" s="182">
        <v>21890</v>
      </c>
      <c r="N117" s="182">
        <v>12364.3</v>
      </c>
      <c r="O117" s="182">
        <v>24171.8</v>
      </c>
      <c r="P117" s="182">
        <v>46028.9</v>
      </c>
    </row>
    <row r="118" spans="1:16" s="3" customFormat="1" ht="15.95" customHeight="1" x14ac:dyDescent="0.25">
      <c r="A118" s="180"/>
      <c r="B118" s="181" t="s">
        <v>904</v>
      </c>
      <c r="C118" s="182">
        <f t="shared" si="23"/>
        <v>0</v>
      </c>
      <c r="D118" s="182"/>
      <c r="E118" s="182"/>
      <c r="F118" s="182"/>
      <c r="G118" s="183"/>
      <c r="H118" s="183"/>
      <c r="I118" s="183"/>
      <c r="J118" s="183"/>
      <c r="K118" s="183"/>
      <c r="L118" s="182"/>
      <c r="M118" s="182"/>
      <c r="N118" s="182"/>
      <c r="O118" s="182"/>
      <c r="P118" s="182"/>
    </row>
    <row r="119" spans="1:16" s="3" customFormat="1" ht="15.95" customHeight="1" x14ac:dyDescent="0.25">
      <c r="A119" s="180"/>
      <c r="B119" s="181" t="s">
        <v>905</v>
      </c>
      <c r="C119" s="182">
        <f t="shared" si="23"/>
        <v>0</v>
      </c>
      <c r="D119" s="182"/>
      <c r="E119" s="182"/>
      <c r="F119" s="182"/>
      <c r="G119" s="183"/>
      <c r="H119" s="183"/>
      <c r="I119" s="183"/>
      <c r="J119" s="183"/>
      <c r="K119" s="183"/>
      <c r="L119" s="182"/>
      <c r="M119" s="182"/>
      <c r="N119" s="182"/>
      <c r="O119" s="182"/>
      <c r="P119" s="182"/>
    </row>
    <row r="120" spans="1:16" s="3" customFormat="1" ht="15.95" customHeight="1" x14ac:dyDescent="0.25">
      <c r="A120" s="180"/>
      <c r="B120" s="181" t="s">
        <v>720</v>
      </c>
      <c r="C120" s="182">
        <f t="shared" si="23"/>
        <v>5864724.0600000015</v>
      </c>
      <c r="D120" s="182"/>
      <c r="E120" s="182"/>
      <c r="F120" s="182"/>
      <c r="G120" s="183"/>
      <c r="H120" s="183"/>
      <c r="I120" s="183">
        <f t="shared" ref="I120:P120" si="24">SUM(I108:I119)</f>
        <v>2861311.81</v>
      </c>
      <c r="J120" s="183">
        <f t="shared" si="24"/>
        <v>1588491.75</v>
      </c>
      <c r="K120" s="183">
        <f t="shared" si="24"/>
        <v>137205.09</v>
      </c>
      <c r="L120" s="182">
        <f t="shared" si="24"/>
        <v>115556</v>
      </c>
      <c r="M120" s="182">
        <f t="shared" si="24"/>
        <v>207756</v>
      </c>
      <c r="N120" s="182">
        <f t="shared" si="24"/>
        <v>130758.9</v>
      </c>
      <c r="O120" s="182">
        <f t="shared" si="24"/>
        <v>180128.65</v>
      </c>
      <c r="P120" s="182">
        <f t="shared" si="24"/>
        <v>643515.86</v>
      </c>
    </row>
    <row r="121" spans="1:16" s="3" customFormat="1" x14ac:dyDescent="0.25">
      <c r="C121" s="71"/>
      <c r="D121" s="71"/>
      <c r="E121" s="71"/>
      <c r="F121" s="71"/>
      <c r="G121" s="121"/>
      <c r="H121" s="121"/>
      <c r="I121" s="121"/>
      <c r="J121" s="121"/>
      <c r="K121" s="121"/>
      <c r="L121" s="71"/>
      <c r="M121" s="71"/>
      <c r="N121" s="71"/>
      <c r="O121" s="71"/>
      <c r="P121" s="71"/>
    </row>
    <row r="122" spans="1:16" s="3" customFormat="1" x14ac:dyDescent="0.25">
      <c r="C122" s="71"/>
      <c r="D122" s="71"/>
      <c r="E122" s="71"/>
      <c r="F122" s="71"/>
      <c r="G122" s="121"/>
      <c r="H122" s="121"/>
      <c r="I122" s="121"/>
      <c r="J122" s="121"/>
      <c r="K122" s="121"/>
      <c r="L122" s="71"/>
      <c r="M122" s="71"/>
      <c r="N122" s="71"/>
      <c r="O122" s="71"/>
      <c r="P122" s="71"/>
    </row>
    <row r="123" spans="1:16" s="3" customFormat="1" x14ac:dyDescent="0.25">
      <c r="C123" s="71"/>
      <c r="D123" s="71"/>
      <c r="E123" s="71"/>
      <c r="F123" s="71"/>
      <c r="G123" s="121"/>
      <c r="H123" s="121"/>
      <c r="I123" s="121"/>
      <c r="J123" s="121"/>
      <c r="K123" s="121"/>
      <c r="L123" s="71"/>
      <c r="M123" s="71"/>
      <c r="N123" s="71"/>
      <c r="O123" s="71"/>
      <c r="P123" s="71"/>
    </row>
    <row r="124" spans="1:16" s="3" customFormat="1" x14ac:dyDescent="0.25">
      <c r="C124" s="71"/>
      <c r="D124" s="71"/>
      <c r="E124" s="71"/>
      <c r="F124" s="71"/>
      <c r="G124" s="121"/>
      <c r="H124" s="121"/>
      <c r="I124" s="121"/>
      <c r="J124" s="121"/>
      <c r="K124" s="121"/>
      <c r="L124" s="71"/>
      <c r="M124" s="71"/>
      <c r="N124" s="71"/>
      <c r="O124" s="71"/>
      <c r="P124" s="71"/>
    </row>
    <row r="125" spans="1:16" s="3" customFormat="1" x14ac:dyDescent="0.25">
      <c r="C125" s="71"/>
      <c r="D125" s="71"/>
      <c r="E125" s="71"/>
      <c r="F125" s="71"/>
      <c r="G125" s="121"/>
      <c r="H125" s="121"/>
      <c r="I125" s="121"/>
      <c r="J125" s="121"/>
      <c r="K125" s="121"/>
      <c r="L125" s="71"/>
      <c r="M125" s="71"/>
      <c r="N125" s="71"/>
      <c r="O125" s="71"/>
      <c r="P125" s="71"/>
    </row>
    <row r="126" spans="1:16" s="3" customFormat="1" x14ac:dyDescent="0.25">
      <c r="C126" s="71"/>
      <c r="D126" s="71"/>
      <c r="E126" s="71"/>
      <c r="F126" s="71"/>
      <c r="G126" s="121"/>
      <c r="H126" s="121"/>
      <c r="I126" s="121"/>
      <c r="J126" s="121"/>
      <c r="K126" s="121"/>
      <c r="L126" s="71"/>
      <c r="M126" s="71"/>
      <c r="N126" s="71"/>
      <c r="O126" s="71"/>
      <c r="P126" s="71"/>
    </row>
    <row r="127" spans="1:16" s="3" customFormat="1" x14ac:dyDescent="0.25">
      <c r="C127" s="71"/>
      <c r="D127" s="71"/>
      <c r="E127" s="71"/>
      <c r="F127" s="71"/>
      <c r="G127" s="121"/>
      <c r="H127" s="121"/>
      <c r="I127" s="121"/>
      <c r="J127" s="121"/>
      <c r="K127" s="121"/>
      <c r="L127" s="71"/>
      <c r="M127" s="71"/>
      <c r="N127" s="71"/>
      <c r="O127" s="71"/>
      <c r="P127" s="71"/>
    </row>
    <row r="128" spans="1:16" s="3" customFormat="1" x14ac:dyDescent="0.25">
      <c r="C128" s="71"/>
      <c r="D128" s="71"/>
      <c r="E128" s="71"/>
      <c r="F128" s="71"/>
      <c r="G128" s="121"/>
      <c r="H128" s="121"/>
      <c r="I128" s="121"/>
      <c r="J128" s="121"/>
      <c r="K128" s="121"/>
      <c r="L128" s="71"/>
      <c r="M128" s="71"/>
      <c r="N128" s="71"/>
      <c r="O128" s="71"/>
      <c r="P128" s="71"/>
    </row>
    <row r="129" spans="3:16" s="3" customFormat="1" x14ac:dyDescent="0.25">
      <c r="C129" s="71"/>
      <c r="D129" s="71"/>
      <c r="E129" s="71"/>
      <c r="F129" s="71"/>
      <c r="G129" s="121"/>
      <c r="H129" s="121"/>
      <c r="I129" s="121"/>
      <c r="J129" s="121"/>
      <c r="K129" s="121"/>
      <c r="L129" s="71"/>
      <c r="M129" s="71"/>
      <c r="N129" s="71"/>
      <c r="O129" s="71"/>
      <c r="P129" s="71"/>
    </row>
    <row r="130" spans="3:16" s="3" customFormat="1" x14ac:dyDescent="0.25">
      <c r="C130" s="71"/>
      <c r="D130" s="71"/>
      <c r="E130" s="71"/>
      <c r="F130" s="71"/>
      <c r="G130" s="121"/>
      <c r="H130" s="121"/>
      <c r="I130" s="121"/>
      <c r="J130" s="121"/>
      <c r="K130" s="121"/>
      <c r="L130" s="71"/>
      <c r="M130" s="71"/>
      <c r="N130" s="71"/>
      <c r="O130" s="71"/>
      <c r="P130" s="71"/>
    </row>
    <row r="131" spans="3:16" s="3" customFormat="1" x14ac:dyDescent="0.25">
      <c r="C131" s="71"/>
      <c r="D131" s="71"/>
      <c r="E131" s="71"/>
      <c r="F131" s="71"/>
      <c r="G131" s="121"/>
      <c r="H131" s="121"/>
      <c r="I131" s="121"/>
      <c r="J131" s="121"/>
      <c r="K131" s="121"/>
      <c r="L131" s="71"/>
      <c r="M131" s="71"/>
      <c r="N131" s="71"/>
      <c r="O131" s="71"/>
      <c r="P131" s="71"/>
    </row>
    <row r="132" spans="3:16" s="3" customFormat="1" x14ac:dyDescent="0.25">
      <c r="C132" s="71"/>
      <c r="D132" s="71"/>
      <c r="E132" s="71"/>
      <c r="F132" s="71"/>
      <c r="G132" s="121"/>
      <c r="H132" s="121"/>
      <c r="I132" s="121"/>
      <c r="J132" s="121"/>
      <c r="K132" s="121"/>
      <c r="L132" s="71"/>
      <c r="M132" s="71"/>
      <c r="N132" s="71"/>
      <c r="O132" s="71"/>
      <c r="P132" s="71"/>
    </row>
    <row r="133" spans="3:16" s="3" customFormat="1" x14ac:dyDescent="0.25">
      <c r="C133" s="71"/>
      <c r="D133" s="71"/>
      <c r="E133" s="71"/>
      <c r="F133" s="71"/>
      <c r="G133" s="121"/>
      <c r="H133" s="121"/>
      <c r="I133" s="121"/>
      <c r="J133" s="121"/>
      <c r="K133" s="121"/>
      <c r="L133" s="71"/>
      <c r="M133" s="71"/>
      <c r="N133" s="71"/>
      <c r="O133" s="71"/>
      <c r="P133" s="71"/>
    </row>
    <row r="134" spans="3:16" s="3" customFormat="1" x14ac:dyDescent="0.25">
      <c r="C134" s="71"/>
      <c r="D134" s="71"/>
      <c r="E134" s="71"/>
      <c r="F134" s="71"/>
      <c r="G134" s="121"/>
      <c r="H134" s="121"/>
      <c r="I134" s="121"/>
      <c r="J134" s="121"/>
      <c r="K134" s="121"/>
      <c r="L134" s="71"/>
      <c r="M134" s="71"/>
      <c r="N134" s="71"/>
      <c r="O134" s="71"/>
      <c r="P134" s="71"/>
    </row>
    <row r="135" spans="3:16" s="3" customFormat="1" x14ac:dyDescent="0.25">
      <c r="C135" s="71"/>
      <c r="D135" s="71"/>
      <c r="E135" s="71"/>
      <c r="F135" s="71"/>
      <c r="G135" s="121"/>
      <c r="H135" s="121"/>
      <c r="I135" s="121"/>
      <c r="J135" s="121"/>
      <c r="K135" s="121"/>
      <c r="L135" s="71"/>
      <c r="M135" s="71"/>
      <c r="N135" s="71"/>
      <c r="O135" s="71"/>
      <c r="P135" s="71"/>
    </row>
    <row r="136" spans="3:16" s="3" customFormat="1" x14ac:dyDescent="0.25">
      <c r="C136" s="71"/>
      <c r="D136" s="71"/>
      <c r="E136" s="71"/>
      <c r="F136" s="71"/>
      <c r="G136" s="121"/>
      <c r="H136" s="121"/>
      <c r="I136" s="121"/>
      <c r="J136" s="121"/>
      <c r="K136" s="121"/>
      <c r="L136" s="71"/>
      <c r="M136" s="71"/>
      <c r="N136" s="71"/>
      <c r="O136" s="71"/>
      <c r="P136" s="71"/>
    </row>
    <row r="137" spans="3:16" s="3" customFormat="1" x14ac:dyDescent="0.25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3:16" s="3" customFormat="1" x14ac:dyDescent="0.25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3:16" s="3" customFormat="1" x14ac:dyDescent="0.25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3:16" s="3" customFormat="1" x14ac:dyDescent="0.25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3:16" s="3" customFormat="1" x14ac:dyDescent="0.25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3:16" s="3" customFormat="1" x14ac:dyDescent="0.25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3:16" s="3" customFormat="1" x14ac:dyDescent="0.25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3:16" s="3" customFormat="1" x14ac:dyDescent="0.25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2023-11-07T13:43:43Z</dcterms:modified>
</cp:coreProperties>
</file>